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Ostatní a vedlejší n..." sheetId="2" r:id="rId2"/>
    <sheet name="D.1.1 - Architektonicko-s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'00 - Ostatní a vedlejší n...'!$C$122:$K$144</definedName>
    <definedName name="_xlnm.Print_Area" localSheetId="1">'00 - Ostatní a vedlejší n...'!$C$4:$J$76,'00 - Ostatní a vedlejší n...'!$C$82:$J$104,'00 - Ostatní a vedlejší n...'!$C$110:$J$144</definedName>
    <definedName name="_xlnm.Print_Titles" localSheetId="1">'00 - Ostatní a vedlejší n...'!$122:$122</definedName>
    <definedName name="_xlnm._FilterDatabase" localSheetId="2" hidden="1">'D.1.1 - Architektonicko-s...'!$C$146:$K$862</definedName>
    <definedName name="_xlnm.Print_Area" localSheetId="2">'D.1.1 - Architektonicko-s...'!$C$4:$J$76,'D.1.1 - Architektonicko-s...'!$C$82:$J$128,'D.1.1 - Architektonicko-s...'!$C$134:$J$862</definedName>
    <definedName name="_xlnm.Print_Titles" localSheetId="2">'D.1.1 - Architektonicko-s...'!$146:$146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862"/>
  <c r="BH862"/>
  <c r="BG862"/>
  <c r="BE862"/>
  <c r="T862"/>
  <c r="T861"/>
  <c r="R862"/>
  <c r="R861"/>
  <c r="P862"/>
  <c r="P861"/>
  <c r="BI860"/>
  <c r="BH860"/>
  <c r="BG860"/>
  <c r="BE860"/>
  <c r="T860"/>
  <c r="R860"/>
  <c r="P860"/>
  <c r="BI859"/>
  <c r="BH859"/>
  <c r="BG859"/>
  <c r="BE859"/>
  <c r="T859"/>
  <c r="R859"/>
  <c r="P859"/>
  <c r="BI858"/>
  <c r="BH858"/>
  <c r="BG858"/>
  <c r="BE858"/>
  <c r="T858"/>
  <c r="R858"/>
  <c r="P858"/>
  <c r="BI856"/>
  <c r="BH856"/>
  <c r="BG856"/>
  <c r="BE856"/>
  <c r="T856"/>
  <c r="R856"/>
  <c r="P856"/>
  <c r="BI855"/>
  <c r="BH855"/>
  <c r="BG855"/>
  <c r="BE855"/>
  <c r="T855"/>
  <c r="R855"/>
  <c r="P855"/>
  <c r="BI853"/>
  <c r="BH853"/>
  <c r="BG853"/>
  <c r="BE853"/>
  <c r="T853"/>
  <c r="R853"/>
  <c r="P853"/>
  <c r="BI851"/>
  <c r="BH851"/>
  <c r="BG851"/>
  <c r="BE851"/>
  <c r="T851"/>
  <c r="R851"/>
  <c r="P851"/>
  <c r="BI849"/>
  <c r="BH849"/>
  <c r="BG849"/>
  <c r="BE849"/>
  <c r="T849"/>
  <c r="R849"/>
  <c r="P849"/>
  <c r="BI848"/>
  <c r="BH848"/>
  <c r="BG848"/>
  <c r="BE848"/>
  <c r="T848"/>
  <c r="R848"/>
  <c r="P848"/>
  <c r="BI846"/>
  <c r="BH846"/>
  <c r="BG846"/>
  <c r="BE846"/>
  <c r="T846"/>
  <c r="R846"/>
  <c r="P846"/>
  <c r="BI845"/>
  <c r="BH845"/>
  <c r="BG845"/>
  <c r="BE845"/>
  <c r="T845"/>
  <c r="R845"/>
  <c r="P845"/>
  <c r="BI844"/>
  <c r="BH844"/>
  <c r="BG844"/>
  <c r="BE844"/>
  <c r="T844"/>
  <c r="R844"/>
  <c r="P844"/>
  <c r="BI842"/>
  <c r="BH842"/>
  <c r="BG842"/>
  <c r="BE842"/>
  <c r="T842"/>
  <c r="R842"/>
  <c r="P842"/>
  <c r="BI835"/>
  <c r="BH835"/>
  <c r="BG835"/>
  <c r="BE835"/>
  <c r="T835"/>
  <c r="R835"/>
  <c r="P835"/>
  <c r="BI828"/>
  <c r="BH828"/>
  <c r="BG828"/>
  <c r="BE828"/>
  <c r="T828"/>
  <c r="R828"/>
  <c r="P828"/>
  <c r="BI827"/>
  <c r="BH827"/>
  <c r="BG827"/>
  <c r="BE827"/>
  <c r="T827"/>
  <c r="R827"/>
  <c r="P827"/>
  <c r="BI826"/>
  <c r="BH826"/>
  <c r="BG826"/>
  <c r="BE826"/>
  <c r="T826"/>
  <c r="R826"/>
  <c r="P826"/>
  <c r="BI825"/>
  <c r="BH825"/>
  <c r="BG825"/>
  <c r="BE825"/>
  <c r="T825"/>
  <c r="R825"/>
  <c r="P825"/>
  <c r="BI824"/>
  <c r="BH824"/>
  <c r="BG824"/>
  <c r="BE824"/>
  <c r="T824"/>
  <c r="R824"/>
  <c r="P824"/>
  <c r="BI823"/>
  <c r="BH823"/>
  <c r="BG823"/>
  <c r="BE823"/>
  <c r="T823"/>
  <c r="R823"/>
  <c r="P823"/>
  <c r="BI822"/>
  <c r="BH822"/>
  <c r="BG822"/>
  <c r="BE822"/>
  <c r="T822"/>
  <c r="R822"/>
  <c r="P822"/>
  <c r="BI821"/>
  <c r="BH821"/>
  <c r="BG821"/>
  <c r="BE821"/>
  <c r="T821"/>
  <c r="R821"/>
  <c r="P821"/>
  <c r="BI820"/>
  <c r="BH820"/>
  <c r="BG820"/>
  <c r="BE820"/>
  <c r="T820"/>
  <c r="R820"/>
  <c r="P820"/>
  <c r="BI819"/>
  <c r="BH819"/>
  <c r="BG819"/>
  <c r="BE819"/>
  <c r="T819"/>
  <c r="R819"/>
  <c r="P819"/>
  <c r="BI818"/>
  <c r="BH818"/>
  <c r="BG818"/>
  <c r="BE818"/>
  <c r="T818"/>
  <c r="R818"/>
  <c r="P818"/>
  <c r="BI817"/>
  <c r="BH817"/>
  <c r="BG817"/>
  <c r="BE817"/>
  <c r="T817"/>
  <c r="R817"/>
  <c r="P817"/>
  <c r="BI816"/>
  <c r="BH816"/>
  <c r="BG816"/>
  <c r="BE816"/>
  <c r="T816"/>
  <c r="R816"/>
  <c r="P816"/>
  <c r="BI815"/>
  <c r="BH815"/>
  <c r="BG815"/>
  <c r="BE815"/>
  <c r="T815"/>
  <c r="R815"/>
  <c r="P815"/>
  <c r="BI814"/>
  <c r="BH814"/>
  <c r="BG814"/>
  <c r="BE814"/>
  <c r="T814"/>
  <c r="R814"/>
  <c r="P814"/>
  <c r="BI813"/>
  <c r="BH813"/>
  <c r="BG813"/>
  <c r="BE813"/>
  <c r="T813"/>
  <c r="R813"/>
  <c r="P813"/>
  <c r="BI811"/>
  <c r="BH811"/>
  <c r="BG811"/>
  <c r="BE811"/>
  <c r="T811"/>
  <c r="R811"/>
  <c r="P811"/>
  <c r="BI808"/>
  <c r="BH808"/>
  <c r="BG808"/>
  <c r="BE808"/>
  <c r="T808"/>
  <c r="R808"/>
  <c r="P808"/>
  <c r="BI806"/>
  <c r="BH806"/>
  <c r="BG806"/>
  <c r="BE806"/>
  <c r="T806"/>
  <c r="R806"/>
  <c r="P806"/>
  <c r="BI801"/>
  <c r="BH801"/>
  <c r="BG801"/>
  <c r="BE801"/>
  <c r="T801"/>
  <c r="R801"/>
  <c r="P801"/>
  <c r="BI799"/>
  <c r="BH799"/>
  <c r="BG799"/>
  <c r="BE799"/>
  <c r="T799"/>
  <c r="R799"/>
  <c r="P799"/>
  <c r="BI784"/>
  <c r="BH784"/>
  <c r="BG784"/>
  <c r="BE784"/>
  <c r="T784"/>
  <c r="R784"/>
  <c r="P784"/>
  <c r="BI773"/>
  <c r="BH773"/>
  <c r="BG773"/>
  <c r="BE773"/>
  <c r="T773"/>
  <c r="R773"/>
  <c r="P773"/>
  <c r="BI771"/>
  <c r="BH771"/>
  <c r="BG771"/>
  <c r="BE771"/>
  <c r="T771"/>
  <c r="T770"/>
  <c r="R771"/>
  <c r="R770"/>
  <c r="P771"/>
  <c r="P770"/>
  <c r="BI769"/>
  <c r="BH769"/>
  <c r="BG769"/>
  <c r="BE769"/>
  <c r="T769"/>
  <c r="R769"/>
  <c r="P769"/>
  <c r="BI768"/>
  <c r="BH768"/>
  <c r="BG768"/>
  <c r="BE768"/>
  <c r="T768"/>
  <c r="R768"/>
  <c r="P768"/>
  <c r="BI766"/>
  <c r="BH766"/>
  <c r="BG766"/>
  <c r="BE766"/>
  <c r="T766"/>
  <c r="R766"/>
  <c r="P766"/>
  <c r="BI759"/>
  <c r="BH759"/>
  <c r="BG759"/>
  <c r="BE759"/>
  <c r="T759"/>
  <c r="R759"/>
  <c r="P759"/>
  <c r="BI758"/>
  <c r="BH758"/>
  <c r="BG758"/>
  <c r="BE758"/>
  <c r="T758"/>
  <c r="R758"/>
  <c r="P758"/>
  <c r="BI751"/>
  <c r="BH751"/>
  <c r="BG751"/>
  <c r="BE751"/>
  <c r="T751"/>
  <c r="R751"/>
  <c r="P751"/>
  <c r="BI750"/>
  <c r="BH750"/>
  <c r="BG750"/>
  <c r="BE750"/>
  <c r="T750"/>
  <c r="R750"/>
  <c r="P750"/>
  <c r="BI743"/>
  <c r="BH743"/>
  <c r="BG743"/>
  <c r="BE743"/>
  <c r="T743"/>
  <c r="R743"/>
  <c r="P743"/>
  <c r="BI741"/>
  <c r="BH741"/>
  <c r="BG741"/>
  <c r="BE741"/>
  <c r="T741"/>
  <c r="R741"/>
  <c r="P741"/>
  <c r="BI740"/>
  <c r="BH740"/>
  <c r="BG740"/>
  <c r="BE740"/>
  <c r="T740"/>
  <c r="R740"/>
  <c r="P740"/>
  <c r="BI739"/>
  <c r="BH739"/>
  <c r="BG739"/>
  <c r="BE739"/>
  <c r="T739"/>
  <c r="R739"/>
  <c r="P739"/>
  <c r="BI737"/>
  <c r="BH737"/>
  <c r="BG737"/>
  <c r="BE737"/>
  <c r="T737"/>
  <c r="R737"/>
  <c r="P737"/>
  <c r="BI736"/>
  <c r="BH736"/>
  <c r="BG736"/>
  <c r="BE736"/>
  <c r="T736"/>
  <c r="R736"/>
  <c r="P736"/>
  <c r="BI731"/>
  <c r="BH731"/>
  <c r="BG731"/>
  <c r="BE731"/>
  <c r="T731"/>
  <c r="R731"/>
  <c r="P731"/>
  <c r="BI730"/>
  <c r="BH730"/>
  <c r="BG730"/>
  <c r="BE730"/>
  <c r="T730"/>
  <c r="R730"/>
  <c r="P730"/>
  <c r="BI729"/>
  <c r="BH729"/>
  <c r="BG729"/>
  <c r="BE729"/>
  <c r="T729"/>
  <c r="R729"/>
  <c r="P729"/>
  <c r="BI728"/>
  <c r="BH728"/>
  <c r="BG728"/>
  <c r="BE728"/>
  <c r="T728"/>
  <c r="R728"/>
  <c r="P728"/>
  <c r="BI727"/>
  <c r="BH727"/>
  <c r="BG727"/>
  <c r="BE727"/>
  <c r="T727"/>
  <c r="R727"/>
  <c r="P727"/>
  <c r="BI725"/>
  <c r="BH725"/>
  <c r="BG725"/>
  <c r="BE725"/>
  <c r="T725"/>
  <c r="R725"/>
  <c r="P725"/>
  <c r="BI724"/>
  <c r="BH724"/>
  <c r="BG724"/>
  <c r="BE724"/>
  <c r="T724"/>
  <c r="R724"/>
  <c r="P724"/>
  <c r="BI717"/>
  <c r="BH717"/>
  <c r="BG717"/>
  <c r="BE717"/>
  <c r="T717"/>
  <c r="R717"/>
  <c r="P717"/>
  <c r="BI712"/>
  <c r="BH712"/>
  <c r="BG712"/>
  <c r="BE712"/>
  <c r="T712"/>
  <c r="R712"/>
  <c r="P712"/>
  <c r="BI701"/>
  <c r="BH701"/>
  <c r="BG701"/>
  <c r="BE701"/>
  <c r="T701"/>
  <c r="R701"/>
  <c r="P701"/>
  <c r="BI690"/>
  <c r="BH690"/>
  <c r="BG690"/>
  <c r="BE690"/>
  <c r="T690"/>
  <c r="R690"/>
  <c r="P690"/>
  <c r="BI689"/>
  <c r="BH689"/>
  <c r="BG689"/>
  <c r="BE689"/>
  <c r="T689"/>
  <c r="R689"/>
  <c r="P689"/>
  <c r="BI688"/>
  <c r="BH688"/>
  <c r="BG688"/>
  <c r="BE688"/>
  <c r="T688"/>
  <c r="R688"/>
  <c r="P688"/>
  <c r="BI677"/>
  <c r="BH677"/>
  <c r="BG677"/>
  <c r="BE677"/>
  <c r="T677"/>
  <c r="R677"/>
  <c r="P677"/>
  <c r="BI675"/>
  <c r="BH675"/>
  <c r="BG675"/>
  <c r="BE675"/>
  <c r="T675"/>
  <c r="R675"/>
  <c r="P675"/>
  <c r="BI674"/>
  <c r="BH674"/>
  <c r="BG674"/>
  <c r="BE674"/>
  <c r="T674"/>
  <c r="R674"/>
  <c r="P674"/>
  <c r="BI673"/>
  <c r="BH673"/>
  <c r="BG673"/>
  <c r="BE673"/>
  <c r="T673"/>
  <c r="R673"/>
  <c r="P673"/>
  <c r="BI663"/>
  <c r="BH663"/>
  <c r="BG663"/>
  <c r="BE663"/>
  <c r="T663"/>
  <c r="R663"/>
  <c r="P663"/>
  <c r="BI661"/>
  <c r="BH661"/>
  <c r="BG661"/>
  <c r="BE661"/>
  <c r="T661"/>
  <c r="R661"/>
  <c r="P661"/>
  <c r="BI660"/>
  <c r="BH660"/>
  <c r="BG660"/>
  <c r="BE660"/>
  <c r="T660"/>
  <c r="R660"/>
  <c r="P660"/>
  <c r="BI659"/>
  <c r="BH659"/>
  <c r="BG659"/>
  <c r="BE659"/>
  <c r="T659"/>
  <c r="R659"/>
  <c r="P659"/>
  <c r="BI658"/>
  <c r="BH658"/>
  <c r="BG658"/>
  <c r="BE658"/>
  <c r="T658"/>
  <c r="R658"/>
  <c r="P658"/>
  <c r="BI653"/>
  <c r="BH653"/>
  <c r="BG653"/>
  <c r="BE653"/>
  <c r="T653"/>
  <c r="R653"/>
  <c r="P653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3"/>
  <c r="BH643"/>
  <c r="BG643"/>
  <c r="BE643"/>
  <c r="T643"/>
  <c r="R643"/>
  <c r="P643"/>
  <c r="BI642"/>
  <c r="BH642"/>
  <c r="BG642"/>
  <c r="BE642"/>
  <c r="T642"/>
  <c r="R642"/>
  <c r="P642"/>
  <c r="BI641"/>
  <c r="BH641"/>
  <c r="BG641"/>
  <c r="BE641"/>
  <c r="T641"/>
  <c r="R641"/>
  <c r="P641"/>
  <c r="BI640"/>
  <c r="BH640"/>
  <c r="BG640"/>
  <c r="BE640"/>
  <c r="T640"/>
  <c r="R640"/>
  <c r="P640"/>
  <c r="BI638"/>
  <c r="BH638"/>
  <c r="BG638"/>
  <c r="BE638"/>
  <c r="T638"/>
  <c r="R638"/>
  <c r="P638"/>
  <c r="BI637"/>
  <c r="BH637"/>
  <c r="BG637"/>
  <c r="BE637"/>
  <c r="T637"/>
  <c r="R637"/>
  <c r="P637"/>
  <c r="BI635"/>
  <c r="BH635"/>
  <c r="BG635"/>
  <c r="BE635"/>
  <c r="T635"/>
  <c r="R635"/>
  <c r="P635"/>
  <c r="BI633"/>
  <c r="BH633"/>
  <c r="BG633"/>
  <c r="BE633"/>
  <c r="T633"/>
  <c r="R633"/>
  <c r="P633"/>
  <c r="BI632"/>
  <c r="BH632"/>
  <c r="BG632"/>
  <c r="BE632"/>
  <c r="T632"/>
  <c r="R632"/>
  <c r="P632"/>
  <c r="BI625"/>
  <c r="BH625"/>
  <c r="BG625"/>
  <c r="BE625"/>
  <c r="T625"/>
  <c r="R625"/>
  <c r="P625"/>
  <c r="BI620"/>
  <c r="BH620"/>
  <c r="BG620"/>
  <c r="BE620"/>
  <c r="T620"/>
  <c r="R620"/>
  <c r="P620"/>
  <c r="BI615"/>
  <c r="BH615"/>
  <c r="BG615"/>
  <c r="BE615"/>
  <c r="T615"/>
  <c r="R615"/>
  <c r="P615"/>
  <c r="BI613"/>
  <c r="BH613"/>
  <c r="BG613"/>
  <c r="BE613"/>
  <c r="T613"/>
  <c r="R613"/>
  <c r="P613"/>
  <c r="BI610"/>
  <c r="BH610"/>
  <c r="BG610"/>
  <c r="BE610"/>
  <c r="T610"/>
  <c r="R610"/>
  <c r="P610"/>
  <c r="BI609"/>
  <c r="BH609"/>
  <c r="BG609"/>
  <c r="BE609"/>
  <c r="T609"/>
  <c r="R609"/>
  <c r="P609"/>
  <c r="BI607"/>
  <c r="BH607"/>
  <c r="BG607"/>
  <c r="BE607"/>
  <c r="T607"/>
  <c r="R607"/>
  <c r="P607"/>
  <c r="BI604"/>
  <c r="BH604"/>
  <c r="BG604"/>
  <c r="BE604"/>
  <c r="T604"/>
  <c r="R604"/>
  <c r="P604"/>
  <c r="BI603"/>
  <c r="BH603"/>
  <c r="BG603"/>
  <c r="BE603"/>
  <c r="T603"/>
  <c r="R603"/>
  <c r="P603"/>
  <c r="BI600"/>
  <c r="BH600"/>
  <c r="BG600"/>
  <c r="BE600"/>
  <c r="T600"/>
  <c r="R600"/>
  <c r="P600"/>
  <c r="BI599"/>
  <c r="BH599"/>
  <c r="BG599"/>
  <c r="BE599"/>
  <c r="T599"/>
  <c r="R599"/>
  <c r="P599"/>
  <c r="BI596"/>
  <c r="BH596"/>
  <c r="BG596"/>
  <c r="BE596"/>
  <c r="T596"/>
  <c r="R596"/>
  <c r="P596"/>
  <c r="BI595"/>
  <c r="BH595"/>
  <c r="BG595"/>
  <c r="BE595"/>
  <c r="T595"/>
  <c r="R595"/>
  <c r="P595"/>
  <c r="BI594"/>
  <c r="BH594"/>
  <c r="BG594"/>
  <c r="BE594"/>
  <c r="T594"/>
  <c r="R594"/>
  <c r="P594"/>
  <c r="BI593"/>
  <c r="BH593"/>
  <c r="BG593"/>
  <c r="BE593"/>
  <c r="T593"/>
  <c r="R593"/>
  <c r="P593"/>
  <c r="BI591"/>
  <c r="BH591"/>
  <c r="BG591"/>
  <c r="BE591"/>
  <c r="T591"/>
  <c r="R591"/>
  <c r="P591"/>
  <c r="BI590"/>
  <c r="BH590"/>
  <c r="BG590"/>
  <c r="BE590"/>
  <c r="T590"/>
  <c r="R590"/>
  <c r="P590"/>
  <c r="BI589"/>
  <c r="BH589"/>
  <c r="BG589"/>
  <c r="BE589"/>
  <c r="T589"/>
  <c r="R589"/>
  <c r="P589"/>
  <c r="BI588"/>
  <c r="BH588"/>
  <c r="BG588"/>
  <c r="BE588"/>
  <c r="T588"/>
  <c r="R588"/>
  <c r="P588"/>
  <c r="BI586"/>
  <c r="BH586"/>
  <c r="BG586"/>
  <c r="BE586"/>
  <c r="T586"/>
  <c r="R586"/>
  <c r="P586"/>
  <c r="BI585"/>
  <c r="BH585"/>
  <c r="BG585"/>
  <c r="BE585"/>
  <c r="T585"/>
  <c r="R585"/>
  <c r="P585"/>
  <c r="BI584"/>
  <c r="BH584"/>
  <c r="BG584"/>
  <c r="BE584"/>
  <c r="T584"/>
  <c r="R584"/>
  <c r="P584"/>
  <c r="BI583"/>
  <c r="BH583"/>
  <c r="BG583"/>
  <c r="BE583"/>
  <c r="T583"/>
  <c r="R583"/>
  <c r="P583"/>
  <c r="BI581"/>
  <c r="BH581"/>
  <c r="BG581"/>
  <c r="BE581"/>
  <c r="T581"/>
  <c r="R581"/>
  <c r="P581"/>
  <c r="BI580"/>
  <c r="BH580"/>
  <c r="BG580"/>
  <c r="BE580"/>
  <c r="T580"/>
  <c r="R580"/>
  <c r="P580"/>
  <c r="BI579"/>
  <c r="BH579"/>
  <c r="BG579"/>
  <c r="BE579"/>
  <c r="T579"/>
  <c r="R579"/>
  <c r="P579"/>
  <c r="BI577"/>
  <c r="BH577"/>
  <c r="BG577"/>
  <c r="BE577"/>
  <c r="T577"/>
  <c r="R577"/>
  <c r="P577"/>
  <c r="BI575"/>
  <c r="BH575"/>
  <c r="BG575"/>
  <c r="BE575"/>
  <c r="T575"/>
  <c r="R575"/>
  <c r="P575"/>
  <c r="BI573"/>
  <c r="BH573"/>
  <c r="BG573"/>
  <c r="BE573"/>
  <c r="T573"/>
  <c r="R573"/>
  <c r="P573"/>
  <c r="BI572"/>
  <c r="BH572"/>
  <c r="BG572"/>
  <c r="BE572"/>
  <c r="T572"/>
  <c r="R572"/>
  <c r="P572"/>
  <c r="BI571"/>
  <c r="BH571"/>
  <c r="BG571"/>
  <c r="BE571"/>
  <c r="T571"/>
  <c r="R571"/>
  <c r="P571"/>
  <c r="BI570"/>
  <c r="BH570"/>
  <c r="BG570"/>
  <c r="BE570"/>
  <c r="T570"/>
  <c r="R570"/>
  <c r="P570"/>
  <c r="BI568"/>
  <c r="BH568"/>
  <c r="BG568"/>
  <c r="BE568"/>
  <c r="T568"/>
  <c r="R568"/>
  <c r="P568"/>
  <c r="BI567"/>
  <c r="BH567"/>
  <c r="BG567"/>
  <c r="BE567"/>
  <c r="T567"/>
  <c r="R567"/>
  <c r="P567"/>
  <c r="BI566"/>
  <c r="BH566"/>
  <c r="BG566"/>
  <c r="BE566"/>
  <c r="T566"/>
  <c r="R566"/>
  <c r="P566"/>
  <c r="BI564"/>
  <c r="BH564"/>
  <c r="BG564"/>
  <c r="BE564"/>
  <c r="T564"/>
  <c r="R564"/>
  <c r="P564"/>
  <c r="BI562"/>
  <c r="BH562"/>
  <c r="BG562"/>
  <c r="BE562"/>
  <c r="T562"/>
  <c r="R562"/>
  <c r="P562"/>
  <c r="BI559"/>
  <c r="BH559"/>
  <c r="BG559"/>
  <c r="BE559"/>
  <c r="T559"/>
  <c r="T558"/>
  <c r="R559"/>
  <c r="R558"/>
  <c r="P559"/>
  <c r="P558"/>
  <c r="BI557"/>
  <c r="BH557"/>
  <c r="BG557"/>
  <c r="BE557"/>
  <c r="T557"/>
  <c r="R557"/>
  <c r="P557"/>
  <c r="BI549"/>
  <c r="BH549"/>
  <c r="BG549"/>
  <c r="BE549"/>
  <c r="T549"/>
  <c r="R549"/>
  <c r="P549"/>
  <c r="BI548"/>
  <c r="BH548"/>
  <c r="BG548"/>
  <c r="BE548"/>
  <c r="T548"/>
  <c r="R548"/>
  <c r="P548"/>
  <c r="BI540"/>
  <c r="BH540"/>
  <c r="BG540"/>
  <c r="BE540"/>
  <c r="T540"/>
  <c r="R540"/>
  <c r="P540"/>
  <c r="BI538"/>
  <c r="BH538"/>
  <c r="BG538"/>
  <c r="BE538"/>
  <c r="T538"/>
  <c r="R538"/>
  <c r="P538"/>
  <c r="BI537"/>
  <c r="BH537"/>
  <c r="BG537"/>
  <c r="BE537"/>
  <c r="T537"/>
  <c r="R537"/>
  <c r="P537"/>
  <c r="BI530"/>
  <c r="BH530"/>
  <c r="BG530"/>
  <c r="BE530"/>
  <c r="T530"/>
  <c r="R530"/>
  <c r="P530"/>
  <c r="BI529"/>
  <c r="BH529"/>
  <c r="BG529"/>
  <c r="BE529"/>
  <c r="T529"/>
  <c r="R529"/>
  <c r="P529"/>
  <c r="BI526"/>
  <c r="BH526"/>
  <c r="BG526"/>
  <c r="BE526"/>
  <c r="T526"/>
  <c r="T525"/>
  <c r="R526"/>
  <c r="R525"/>
  <c r="P526"/>
  <c r="P525"/>
  <c r="BI524"/>
  <c r="BH524"/>
  <c r="BG524"/>
  <c r="BE524"/>
  <c r="T524"/>
  <c r="R524"/>
  <c r="P524"/>
  <c r="BI522"/>
  <c r="BH522"/>
  <c r="BG522"/>
  <c r="BE522"/>
  <c r="T522"/>
  <c r="R522"/>
  <c r="P522"/>
  <c r="BI520"/>
  <c r="BH520"/>
  <c r="BG520"/>
  <c r="BE520"/>
  <c r="T520"/>
  <c r="R520"/>
  <c r="P520"/>
  <c r="BI518"/>
  <c r="BH518"/>
  <c r="BG518"/>
  <c r="BE518"/>
  <c r="T518"/>
  <c r="R518"/>
  <c r="P518"/>
  <c r="BI517"/>
  <c r="BH517"/>
  <c r="BG517"/>
  <c r="BE517"/>
  <c r="T517"/>
  <c r="R517"/>
  <c r="P517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2"/>
  <c r="BH512"/>
  <c r="BG512"/>
  <c r="BE512"/>
  <c r="T512"/>
  <c r="R512"/>
  <c r="P512"/>
  <c r="BI510"/>
  <c r="BH510"/>
  <c r="BG510"/>
  <c r="BE510"/>
  <c r="T510"/>
  <c r="R510"/>
  <c r="P510"/>
  <c r="BI508"/>
  <c r="BH508"/>
  <c r="BG508"/>
  <c r="BE508"/>
  <c r="T508"/>
  <c r="R508"/>
  <c r="P508"/>
  <c r="BI506"/>
  <c r="BH506"/>
  <c r="BG506"/>
  <c r="BE506"/>
  <c r="T506"/>
  <c r="R506"/>
  <c r="P506"/>
  <c r="BI505"/>
  <c r="BH505"/>
  <c r="BG505"/>
  <c r="BE505"/>
  <c r="T505"/>
  <c r="R505"/>
  <c r="P505"/>
  <c r="BI503"/>
  <c r="BH503"/>
  <c r="BG503"/>
  <c r="BE503"/>
  <c r="T503"/>
  <c r="R503"/>
  <c r="P503"/>
  <c r="BI502"/>
  <c r="BH502"/>
  <c r="BG502"/>
  <c r="BE502"/>
  <c r="T502"/>
  <c r="R502"/>
  <c r="P502"/>
  <c r="BI499"/>
  <c r="BH499"/>
  <c r="BG499"/>
  <c r="BE499"/>
  <c r="T499"/>
  <c r="R499"/>
  <c r="P499"/>
  <c r="BI492"/>
  <c r="BH492"/>
  <c r="BG492"/>
  <c r="BE492"/>
  <c r="T492"/>
  <c r="R492"/>
  <c r="P492"/>
  <c r="BI485"/>
  <c r="BH485"/>
  <c r="BG485"/>
  <c r="BE485"/>
  <c r="T485"/>
  <c r="R485"/>
  <c r="P485"/>
  <c r="BI476"/>
  <c r="BH476"/>
  <c r="BG476"/>
  <c r="BE476"/>
  <c r="T476"/>
  <c r="R476"/>
  <c r="P476"/>
  <c r="BI469"/>
  <c r="BH469"/>
  <c r="BG469"/>
  <c r="BE469"/>
  <c r="T469"/>
  <c r="R469"/>
  <c r="P469"/>
  <c r="BI462"/>
  <c r="BH462"/>
  <c r="BG462"/>
  <c r="BE462"/>
  <c r="T462"/>
  <c r="R462"/>
  <c r="P462"/>
  <c r="BI455"/>
  <c r="BH455"/>
  <c r="BG455"/>
  <c r="BE455"/>
  <c r="T455"/>
  <c r="R455"/>
  <c r="P455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37"/>
  <c r="BH437"/>
  <c r="BG437"/>
  <c r="BE437"/>
  <c r="T437"/>
  <c r="R437"/>
  <c r="P437"/>
  <c r="BI430"/>
  <c r="BH430"/>
  <c r="BG430"/>
  <c r="BE430"/>
  <c r="T430"/>
  <c r="R430"/>
  <c r="P430"/>
  <c r="BI423"/>
  <c r="BH423"/>
  <c r="BG423"/>
  <c r="BE423"/>
  <c r="T423"/>
  <c r="R423"/>
  <c r="P423"/>
  <c r="BI416"/>
  <c r="BH416"/>
  <c r="BG416"/>
  <c r="BE416"/>
  <c r="T416"/>
  <c r="R416"/>
  <c r="P416"/>
  <c r="BI409"/>
  <c r="BH409"/>
  <c r="BG409"/>
  <c r="BE409"/>
  <c r="T409"/>
  <c r="R409"/>
  <c r="P409"/>
  <c r="BI402"/>
  <c r="BH402"/>
  <c r="BG402"/>
  <c r="BE402"/>
  <c r="T402"/>
  <c r="R402"/>
  <c r="P402"/>
  <c r="BI395"/>
  <c r="BH395"/>
  <c r="BG395"/>
  <c r="BE395"/>
  <c r="T395"/>
  <c r="R395"/>
  <c r="P395"/>
  <c r="BI391"/>
  <c r="BH391"/>
  <c r="BG391"/>
  <c r="BE391"/>
  <c r="T391"/>
  <c r="R391"/>
  <c r="P391"/>
  <c r="BI387"/>
  <c r="BH387"/>
  <c r="BG387"/>
  <c r="BE387"/>
  <c r="T387"/>
  <c r="R387"/>
  <c r="P387"/>
  <c r="BI380"/>
  <c r="BH380"/>
  <c r="BG380"/>
  <c r="BE380"/>
  <c r="T380"/>
  <c r="R380"/>
  <c r="P380"/>
  <c r="BI371"/>
  <c r="BH371"/>
  <c r="BG371"/>
  <c r="BE371"/>
  <c r="T371"/>
  <c r="R371"/>
  <c r="P371"/>
  <c r="BI362"/>
  <c r="BH362"/>
  <c r="BG362"/>
  <c r="BE362"/>
  <c r="T362"/>
  <c r="R362"/>
  <c r="P362"/>
  <c r="BI353"/>
  <c r="BH353"/>
  <c r="BG353"/>
  <c r="BE353"/>
  <c r="T353"/>
  <c r="R353"/>
  <c r="P353"/>
  <c r="BI346"/>
  <c r="BH346"/>
  <c r="BG346"/>
  <c r="BE346"/>
  <c r="T346"/>
  <c r="R346"/>
  <c r="P346"/>
  <c r="BI345"/>
  <c r="BH345"/>
  <c r="BG345"/>
  <c r="BE345"/>
  <c r="T345"/>
  <c r="R345"/>
  <c r="P345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1"/>
  <c r="BH321"/>
  <c r="BG321"/>
  <c r="BE321"/>
  <c r="T321"/>
  <c r="R321"/>
  <c r="P321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09"/>
  <c r="BH309"/>
  <c r="BG309"/>
  <c r="BE309"/>
  <c r="T309"/>
  <c r="R309"/>
  <c r="P309"/>
  <c r="BI307"/>
  <c r="BH307"/>
  <c r="BG307"/>
  <c r="BE307"/>
  <c r="T307"/>
  <c r="R307"/>
  <c r="P307"/>
  <c r="BI296"/>
  <c r="BH296"/>
  <c r="BG296"/>
  <c r="BE296"/>
  <c r="T296"/>
  <c r="R296"/>
  <c r="P296"/>
  <c r="BI295"/>
  <c r="BH295"/>
  <c r="BG295"/>
  <c r="BE295"/>
  <c r="T295"/>
  <c r="R295"/>
  <c r="P295"/>
  <c r="BI288"/>
  <c r="BH288"/>
  <c r="BG288"/>
  <c r="BE288"/>
  <c r="T288"/>
  <c r="R288"/>
  <c r="P288"/>
  <c r="BI287"/>
  <c r="BH287"/>
  <c r="BG287"/>
  <c r="BE287"/>
  <c r="T287"/>
  <c r="R287"/>
  <c r="P287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63"/>
  <c r="BH263"/>
  <c r="BG263"/>
  <c r="BE263"/>
  <c r="T263"/>
  <c r="R263"/>
  <c r="P263"/>
  <c r="BI262"/>
  <c r="BH262"/>
  <c r="BG262"/>
  <c r="BE262"/>
  <c r="T262"/>
  <c r="R262"/>
  <c r="P262"/>
  <c r="BI254"/>
  <c r="BH254"/>
  <c r="BG254"/>
  <c r="BE254"/>
  <c r="T254"/>
  <c r="R254"/>
  <c r="P254"/>
  <c r="BI246"/>
  <c r="BH246"/>
  <c r="BG246"/>
  <c r="BE246"/>
  <c r="T246"/>
  <c r="T245"/>
  <c r="R246"/>
  <c r="R245"/>
  <c r="P246"/>
  <c r="P245"/>
  <c r="BI234"/>
  <c r="BH234"/>
  <c r="BG234"/>
  <c r="BE234"/>
  <c r="T234"/>
  <c r="R234"/>
  <c r="P234"/>
  <c r="BI228"/>
  <c r="BH228"/>
  <c r="BG228"/>
  <c r="BE228"/>
  <c r="T228"/>
  <c r="R228"/>
  <c r="P228"/>
  <c r="BI220"/>
  <c r="BH220"/>
  <c r="BG220"/>
  <c r="BE220"/>
  <c r="T220"/>
  <c r="R220"/>
  <c r="P220"/>
  <c r="BI215"/>
  <c r="BH215"/>
  <c r="BG215"/>
  <c r="BE215"/>
  <c r="T215"/>
  <c r="R215"/>
  <c r="P215"/>
  <c r="BI208"/>
  <c r="BH208"/>
  <c r="BG208"/>
  <c r="BE208"/>
  <c r="T208"/>
  <c r="R208"/>
  <c r="P208"/>
  <c r="BI201"/>
  <c r="BH201"/>
  <c r="BG201"/>
  <c r="BE201"/>
  <c r="T201"/>
  <c r="R201"/>
  <c r="P201"/>
  <c r="BI193"/>
  <c r="BH193"/>
  <c r="BG193"/>
  <c r="BE193"/>
  <c r="T193"/>
  <c r="R193"/>
  <c r="P193"/>
  <c r="BI185"/>
  <c r="BH185"/>
  <c r="BG185"/>
  <c r="BE185"/>
  <c r="T185"/>
  <c r="R185"/>
  <c r="P185"/>
  <c r="BI178"/>
  <c r="BH178"/>
  <c r="BG178"/>
  <c r="BE178"/>
  <c r="T178"/>
  <c r="R178"/>
  <c r="P178"/>
  <c r="BI174"/>
  <c r="BH174"/>
  <c r="BG174"/>
  <c r="BE174"/>
  <c r="T174"/>
  <c r="R174"/>
  <c r="P174"/>
  <c r="BI169"/>
  <c r="BH169"/>
  <c r="BG169"/>
  <c r="BE169"/>
  <c r="T169"/>
  <c r="R169"/>
  <c r="P169"/>
  <c r="BI158"/>
  <c r="BH158"/>
  <c r="BG158"/>
  <c r="BE158"/>
  <c r="T158"/>
  <c r="R158"/>
  <c r="P158"/>
  <c r="BI150"/>
  <c r="BH150"/>
  <c r="BG150"/>
  <c r="BE150"/>
  <c r="T150"/>
  <c r="R150"/>
  <c r="P150"/>
  <c r="F141"/>
  <c r="E139"/>
  <c r="F89"/>
  <c r="E87"/>
  <c r="J24"/>
  <c r="E24"/>
  <c r="J144"/>
  <c r="J23"/>
  <c r="J21"/>
  <c r="E21"/>
  <c r="J143"/>
  <c r="J20"/>
  <c r="J18"/>
  <c r="E18"/>
  <c r="F92"/>
  <c r="J17"/>
  <c r="J15"/>
  <c r="E15"/>
  <c r="F91"/>
  <c r="J14"/>
  <c r="J12"/>
  <c r="J141"/>
  <c r="E7"/>
  <c r="E137"/>
  <c i="2" r="J124"/>
  <c r="J37"/>
  <c r="J36"/>
  <c i="1" r="AY95"/>
  <c i="2" r="J35"/>
  <c i="1" r="AX95"/>
  <c i="2"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T137"/>
  <c r="R138"/>
  <c r="R137"/>
  <c r="P138"/>
  <c r="P137"/>
  <c r="BI135"/>
  <c r="BH135"/>
  <c r="BG135"/>
  <c r="BE135"/>
  <c r="T135"/>
  <c r="T134"/>
  <c r="R135"/>
  <c r="R134"/>
  <c r="P135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J97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91"/>
  <c r="J14"/>
  <c r="J12"/>
  <c r="J117"/>
  <c r="E7"/>
  <c r="E113"/>
  <c i="1" r="L90"/>
  <c r="AM90"/>
  <c r="AM89"/>
  <c r="L89"/>
  <c r="AM87"/>
  <c r="L87"/>
  <c r="L85"/>
  <c r="L84"/>
  <c i="3" r="BK856"/>
  <c r="BK849"/>
  <c r="BK822"/>
  <c r="J817"/>
  <c r="J815"/>
  <c r="BK808"/>
  <c r="J801"/>
  <c r="J784"/>
  <c r="BK769"/>
  <c r="J750"/>
  <c r="J743"/>
  <c r="BK740"/>
  <c r="BK737"/>
  <c r="J736"/>
  <c r="J725"/>
  <c r="BK717"/>
  <c r="BK677"/>
  <c r="BK675"/>
  <c r="BK663"/>
  <c r="J661"/>
  <c r="J659"/>
  <c r="BK658"/>
  <c r="BK645"/>
  <c r="BK643"/>
  <c r="J641"/>
  <c r="BK625"/>
  <c r="J607"/>
  <c r="BK600"/>
  <c r="BK588"/>
  <c r="BK586"/>
  <c r="J584"/>
  <c r="J573"/>
  <c r="J571"/>
  <c r="BK570"/>
  <c r="J254"/>
  <c r="J208"/>
  <c r="BK174"/>
  <c i="2" r="BK144"/>
  <c r="BK143"/>
  <c r="J128"/>
  <c r="BK127"/>
  <c i="3" r="J853"/>
  <c r="J849"/>
  <c r="BK835"/>
  <c r="BK825"/>
  <c r="J819"/>
  <c r="J806"/>
  <c r="BK784"/>
  <c r="J730"/>
  <c r="J728"/>
  <c r="BK712"/>
  <c r="J701"/>
  <c r="J688"/>
  <c r="J677"/>
  <c r="J675"/>
  <c r="J674"/>
  <c r="BK660"/>
  <c r="BK642"/>
  <c r="BK638"/>
  <c r="J637"/>
  <c r="J615"/>
  <c r="BK610"/>
  <c r="J603"/>
  <c r="J594"/>
  <c r="J593"/>
  <c r="J591"/>
  <c r="BK583"/>
  <c r="BK581"/>
  <c r="BK575"/>
  <c r="BK568"/>
  <c r="J566"/>
  <c r="BK540"/>
  <c r="BK530"/>
  <c r="J524"/>
  <c r="BK522"/>
  <c r="J515"/>
  <c r="BK510"/>
  <c r="J505"/>
  <c r="BK503"/>
  <c r="BK485"/>
  <c r="BK447"/>
  <c r="BK437"/>
  <c r="BK423"/>
  <c r="BK402"/>
  <c r="J380"/>
  <c r="BK362"/>
  <c r="BK353"/>
  <c r="J332"/>
  <c r="J329"/>
  <c r="BK317"/>
  <c r="BK309"/>
  <c r="J281"/>
  <c r="BK263"/>
  <c r="J262"/>
  <c r="J234"/>
  <c r="J228"/>
  <c r="J193"/>
  <c r="BK150"/>
  <c i="2" r="J144"/>
  <c r="BK142"/>
  <c r="BK130"/>
  <c i="3" r="BK845"/>
  <c r="BK820"/>
  <c r="BK816"/>
  <c r="BK815"/>
  <c r="J813"/>
  <c r="BK773"/>
  <c r="BK768"/>
  <c r="BK758"/>
  <c r="BK751"/>
  <c r="BK731"/>
  <c r="BK727"/>
  <c r="J724"/>
  <c r="BK688"/>
  <c r="BK659"/>
  <c r="J653"/>
  <c r="J642"/>
  <c r="BK640"/>
  <c r="J635"/>
  <c r="J620"/>
  <c r="J613"/>
  <c r="BK607"/>
  <c r="J599"/>
  <c r="J585"/>
  <c r="J570"/>
  <c r="J557"/>
  <c r="J530"/>
  <c r="J518"/>
  <c r="BK517"/>
  <c r="BK516"/>
  <c r="BK514"/>
  <c r="J512"/>
  <c r="J510"/>
  <c r="J506"/>
  <c r="J503"/>
  <c r="J492"/>
  <c r="BK469"/>
  <c r="BK455"/>
  <c r="BK446"/>
  <c r="J444"/>
  <c r="BK371"/>
  <c r="J353"/>
  <c r="J346"/>
  <c r="J345"/>
  <c r="J318"/>
  <c r="BK295"/>
  <c r="J282"/>
  <c r="J263"/>
  <c r="BK262"/>
  <c r="BK254"/>
  <c r="BK234"/>
  <c r="BK215"/>
  <c r="BK201"/>
  <c i="2" r="J143"/>
  <c i="3" r="BK844"/>
  <c r="J835"/>
  <c r="J828"/>
  <c r="BK824"/>
  <c r="J822"/>
  <c r="J818"/>
  <c r="BK814"/>
  <c r="J773"/>
  <c r="BK759"/>
  <c r="J740"/>
  <c r="BK724"/>
  <c r="J712"/>
  <c r="BK690"/>
  <c r="J663"/>
  <c r="BK646"/>
  <c r="J645"/>
  <c r="J638"/>
  <c r="BK635"/>
  <c r="J633"/>
  <c r="J632"/>
  <c r="BK603"/>
  <c r="BK595"/>
  <c r="BK590"/>
  <c r="J579"/>
  <c r="J567"/>
  <c r="BK564"/>
  <c r="BK559"/>
  <c r="J549"/>
  <c r="J548"/>
  <c r="J529"/>
  <c r="BK526"/>
  <c r="BK520"/>
  <c r="BK518"/>
  <c r="J516"/>
  <c r="J514"/>
  <c r="BK512"/>
  <c r="J502"/>
  <c r="BK499"/>
  <c r="BK476"/>
  <c r="J448"/>
  <c r="BK444"/>
  <c r="J437"/>
  <c r="BK430"/>
  <c r="J423"/>
  <c r="BK409"/>
  <c r="BK391"/>
  <c r="J391"/>
  <c r="BK332"/>
  <c r="J321"/>
  <c r="BK318"/>
  <c r="BK316"/>
  <c r="BK287"/>
  <c r="BK282"/>
  <c r="J280"/>
  <c r="BK208"/>
  <c r="BK185"/>
  <c r="J150"/>
  <c i="2" r="BK141"/>
  <c r="J135"/>
  <c r="J127"/>
  <c i="3" r="J856"/>
  <c r="BK851"/>
  <c r="J844"/>
  <c r="BK827"/>
  <c r="BK826"/>
  <c r="J823"/>
  <c r="J821"/>
  <c r="J814"/>
  <c r="BK813"/>
  <c r="BK801"/>
  <c r="BK771"/>
  <c r="J768"/>
  <c r="J766"/>
  <c r="BK750"/>
  <c r="J741"/>
  <c r="J739"/>
  <c r="J737"/>
  <c r="J731"/>
  <c r="J727"/>
  <c r="BK725"/>
  <c r="J717"/>
  <c r="J646"/>
  <c r="BK615"/>
  <c r="J610"/>
  <c r="BK596"/>
  <c r="BK584"/>
  <c r="J577"/>
  <c r="BK573"/>
  <c r="BK567"/>
  <c r="J564"/>
  <c r="J562"/>
  <c r="BK548"/>
  <c r="J538"/>
  <c r="BK537"/>
  <c r="J522"/>
  <c r="J520"/>
  <c r="J517"/>
  <c r="BK508"/>
  <c r="BK506"/>
  <c r="BK505"/>
  <c r="BK502"/>
  <c r="BK492"/>
  <c r="BK462"/>
  <c r="BK448"/>
  <c r="J446"/>
  <c r="J402"/>
  <c r="J395"/>
  <c r="J371"/>
  <c r="BK346"/>
  <c r="J331"/>
  <c r="BK330"/>
  <c r="J328"/>
  <c r="J316"/>
  <c r="J309"/>
  <c r="J307"/>
  <c r="J296"/>
  <c r="J295"/>
  <c r="BK288"/>
  <c r="BK281"/>
  <c r="J246"/>
  <c r="BK228"/>
  <c r="J220"/>
  <c r="J201"/>
  <c r="J185"/>
  <c r="J178"/>
  <c r="J174"/>
  <c r="BK169"/>
  <c r="BK846"/>
  <c r="J842"/>
  <c r="J820"/>
  <c r="BK819"/>
  <c r="BK818"/>
  <c r="J816"/>
  <c r="BK811"/>
  <c r="J799"/>
  <c r="J771"/>
  <c r="J758"/>
  <c r="BK728"/>
  <c r="J690"/>
  <c r="J689"/>
  <c r="BK661"/>
  <c r="J660"/>
  <c r="BK653"/>
  <c r="J644"/>
  <c r="J643"/>
  <c r="J625"/>
  <c r="BK613"/>
  <c r="BK604"/>
  <c r="BK589"/>
  <c r="J588"/>
  <c r="BK572"/>
  <c r="BK549"/>
  <c r="J537"/>
  <c r="BK529"/>
  <c r="J526"/>
  <c r="BK524"/>
  <c r="BK515"/>
  <c r="J508"/>
  <c r="J499"/>
  <c r="J485"/>
  <c r="J476"/>
  <c r="J469"/>
  <c r="J462"/>
  <c r="J455"/>
  <c r="J447"/>
  <c r="J430"/>
  <c r="J416"/>
  <c r="J409"/>
  <c r="J387"/>
  <c r="BK380"/>
  <c r="BK345"/>
  <c r="BK321"/>
  <c r="J317"/>
  <c r="J288"/>
  <c r="J287"/>
  <c r="BK280"/>
  <c r="BK246"/>
  <c r="BK193"/>
  <c r="BK158"/>
  <c i="2" r="J142"/>
  <c r="BK138"/>
  <c r="BK135"/>
  <c r="BK132"/>
  <c r="BK128"/>
  <c i="3" r="J855"/>
  <c r="BK853"/>
  <c r="J851"/>
  <c r="J848"/>
  <c r="J846"/>
  <c r="BK842"/>
  <c r="BK828"/>
  <c r="J826"/>
  <c r="J824"/>
  <c r="BK823"/>
  <c r="BK817"/>
  <c r="J811"/>
  <c r="BK806"/>
  <c r="BK799"/>
  <c r="J769"/>
  <c r="J759"/>
  <c r="BK741"/>
  <c r="BK729"/>
  <c r="BK701"/>
  <c r="BK689"/>
  <c r="BK673"/>
  <c r="J658"/>
  <c r="BK644"/>
  <c r="BK641"/>
  <c r="J640"/>
  <c r="BK637"/>
  <c r="BK620"/>
  <c r="J609"/>
  <c r="J604"/>
  <c r="BK599"/>
  <c r="J596"/>
  <c r="J595"/>
  <c r="BK594"/>
  <c r="BK591"/>
  <c r="J590"/>
  <c r="J583"/>
  <c r="J580"/>
  <c r="BK577"/>
  <c r="J575"/>
  <c r="BK571"/>
  <c r="J568"/>
  <c r="BK562"/>
  <c r="J559"/>
  <c r="BK557"/>
  <c r="BK416"/>
  <c r="BK395"/>
  <c r="BK387"/>
  <c r="J362"/>
  <c r="BK331"/>
  <c r="J330"/>
  <c r="BK329"/>
  <c r="BK328"/>
  <c r="BK307"/>
  <c r="BK296"/>
  <c r="BK220"/>
  <c r="J215"/>
  <c r="BK178"/>
  <c r="J169"/>
  <c r="J158"/>
  <c i="2" r="J141"/>
  <c r="J138"/>
  <c r="J132"/>
  <c r="J130"/>
  <c i="1" r="AS94"/>
  <c i="3" r="BK862"/>
  <c r="J862"/>
  <c r="BK860"/>
  <c r="J860"/>
  <c r="BK859"/>
  <c r="J859"/>
  <c r="BK858"/>
  <c r="J858"/>
  <c r="BK855"/>
  <c r="BK848"/>
  <c r="J845"/>
  <c r="J827"/>
  <c r="J825"/>
  <c r="BK821"/>
  <c r="J808"/>
  <c r="BK766"/>
  <c r="J751"/>
  <c r="BK743"/>
  <c r="BK739"/>
  <c r="BK736"/>
  <c r="BK730"/>
  <c r="J729"/>
  <c r="BK674"/>
  <c r="J673"/>
  <c r="BK633"/>
  <c r="BK632"/>
  <c r="BK609"/>
  <c r="J600"/>
  <c r="BK593"/>
  <c r="J589"/>
  <c r="J586"/>
  <c r="BK585"/>
  <c r="J581"/>
  <c r="BK580"/>
  <c r="BK579"/>
  <c r="J572"/>
  <c r="BK566"/>
  <c r="J540"/>
  <c r="BK538"/>
  <c l="1" r="R662"/>
  <c i="2" r="P126"/>
  <c r="T129"/>
  <c r="BK140"/>
  <c r="J140"/>
  <c r="J103"/>
  <c i="3" r="R149"/>
  <c r="R253"/>
  <c r="R501"/>
  <c r="R561"/>
  <c r="P574"/>
  <c r="T592"/>
  <c r="T608"/>
  <c r="R636"/>
  <c r="P662"/>
  <c r="P726"/>
  <c r="BK772"/>
  <c r="J772"/>
  <c r="J120"/>
  <c r="P854"/>
  <c i="2" r="BK126"/>
  <c r="J126"/>
  <c r="J99"/>
  <c r="P129"/>
  <c r="R140"/>
  <c i="3" r="T320"/>
  <c r="R528"/>
  <c r="BK574"/>
  <c r="J574"/>
  <c r="J109"/>
  <c r="T582"/>
  <c r="BK614"/>
  <c r="J614"/>
  <c r="J113"/>
  <c r="T636"/>
  <c r="T662"/>
  <c r="P742"/>
  <c r="BK810"/>
  <c r="R854"/>
  <c r="T149"/>
  <c r="T253"/>
  <c r="T501"/>
  <c r="P569"/>
  <c r="T574"/>
  <c r="R582"/>
  <c r="P608"/>
  <c r="P614"/>
  <c r="BK676"/>
  <c r="J676"/>
  <c r="J116"/>
  <c r="BK742"/>
  <c r="J742"/>
  <c r="J118"/>
  <c r="R772"/>
  <c r="P810"/>
  <c r="P809"/>
  <c r="P847"/>
  <c r="BK857"/>
  <c r="J857"/>
  <c r="J126"/>
  <c i="2" r="R126"/>
  <c r="P140"/>
  <c i="3" r="BK149"/>
  <c r="J149"/>
  <c r="J98"/>
  <c r="P320"/>
  <c r="P528"/>
  <c r="P561"/>
  <c r="T569"/>
  <c r="P582"/>
  <c r="BK608"/>
  <c r="J608"/>
  <c r="J112"/>
  <c r="T614"/>
  <c r="R676"/>
  <c r="T726"/>
  <c r="T772"/>
  <c r="T800"/>
  <c r="T854"/>
  <c i="2" r="BK129"/>
  <c r="J129"/>
  <c r="J100"/>
  <c i="3" r="BK320"/>
  <c r="J320"/>
  <c r="J101"/>
  <c r="P501"/>
  <c r="T528"/>
  <c r="BK569"/>
  <c r="J569"/>
  <c r="J108"/>
  <c r="R574"/>
  <c r="R592"/>
  <c r="R614"/>
  <c r="P676"/>
  <c r="T742"/>
  <c r="BK800"/>
  <c r="J800"/>
  <c r="J121"/>
  <c r="R810"/>
  <c r="T847"/>
  <c r="P857"/>
  <c i="2" r="R129"/>
  <c i="3" r="P149"/>
  <c r="BK253"/>
  <c r="J253"/>
  <c r="J100"/>
  <c r="P253"/>
  <c r="BK501"/>
  <c r="J501"/>
  <c r="J102"/>
  <c r="T561"/>
  <c r="BK582"/>
  <c r="J582"/>
  <c r="J110"/>
  <c r="P592"/>
  <c r="BK636"/>
  <c r="J636"/>
  <c r="J114"/>
  <c r="BK662"/>
  <c r="J662"/>
  <c r="J115"/>
  <c r="BK726"/>
  <c r="J726"/>
  <c r="J117"/>
  <c r="R742"/>
  <c r="P800"/>
  <c r="R800"/>
  <c r="BK847"/>
  <c r="J847"/>
  <c r="J124"/>
  <c r="BK854"/>
  <c r="J854"/>
  <c r="J125"/>
  <c r="R857"/>
  <c i="2" r="T126"/>
  <c r="T140"/>
  <c i="3" r="R320"/>
  <c r="BK528"/>
  <c r="J528"/>
  <c r="J105"/>
  <c r="BK561"/>
  <c r="J561"/>
  <c r="J107"/>
  <c r="R569"/>
  <c r="BK592"/>
  <c r="J592"/>
  <c r="J111"/>
  <c r="R608"/>
  <c r="P636"/>
  <c r="T676"/>
  <c r="R726"/>
  <c r="P772"/>
  <c r="T810"/>
  <c r="T809"/>
  <c r="R847"/>
  <c r="T857"/>
  <c r="BF530"/>
  <c r="BF613"/>
  <c r="BF643"/>
  <c r="BF645"/>
  <c r="BF658"/>
  <c r="BF712"/>
  <c r="BF740"/>
  <c r="BF758"/>
  <c r="BF771"/>
  <c r="BF784"/>
  <c r="BF799"/>
  <c r="BF814"/>
  <c r="BF835"/>
  <c r="BF856"/>
  <c r="BF858"/>
  <c r="BF859"/>
  <c r="BF860"/>
  <c r="BF862"/>
  <c i="2" r="J91"/>
  <c r="BF142"/>
  <c i="3" r="BF201"/>
  <c r="BF246"/>
  <c r="BF263"/>
  <c r="BF296"/>
  <c r="BF309"/>
  <c r="BF317"/>
  <c r="BF321"/>
  <c r="BF371"/>
  <c r="BF402"/>
  <c r="BF444"/>
  <c r="BF446"/>
  <c r="BF537"/>
  <c r="BF566"/>
  <c r="BF572"/>
  <c r="BF593"/>
  <c r="BF610"/>
  <c r="BF646"/>
  <c r="BF661"/>
  <c r="BF725"/>
  <c r="BF736"/>
  <c r="BF773"/>
  <c r="BK245"/>
  <c r="J245"/>
  <c r="J99"/>
  <c i="2" r="J89"/>
  <c i="3" r="J89"/>
  <c r="F144"/>
  <c r="BF178"/>
  <c r="BF234"/>
  <c r="BF307"/>
  <c r="BF318"/>
  <c r="BF387"/>
  <c r="BF448"/>
  <c r="BF492"/>
  <c r="BF502"/>
  <c r="BF505"/>
  <c r="BF506"/>
  <c r="BF518"/>
  <c r="BF522"/>
  <c r="BF540"/>
  <c r="BF567"/>
  <c r="BF577"/>
  <c r="BF584"/>
  <c r="BF595"/>
  <c r="BF599"/>
  <c r="BF600"/>
  <c r="BF633"/>
  <c r="BF663"/>
  <c r="BF717"/>
  <c r="BF730"/>
  <c r="BF741"/>
  <c r="BF743"/>
  <c r="BF750"/>
  <c r="BF813"/>
  <c r="BF822"/>
  <c r="BF825"/>
  <c i="2" r="J92"/>
  <c r="F119"/>
  <c r="BF127"/>
  <c r="BF128"/>
  <c r="BF130"/>
  <c r="BF135"/>
  <c r="BF143"/>
  <c r="BF144"/>
  <c i="3" r="E85"/>
  <c r="J91"/>
  <c r="BF150"/>
  <c r="BF254"/>
  <c r="BF262"/>
  <c r="BF316"/>
  <c r="BF331"/>
  <c r="BF332"/>
  <c r="BF437"/>
  <c r="BF447"/>
  <c r="BF455"/>
  <c r="BF485"/>
  <c r="BF499"/>
  <c r="BF503"/>
  <c r="BF516"/>
  <c r="BF568"/>
  <c r="BF604"/>
  <c r="BF620"/>
  <c r="BF625"/>
  <c r="BF635"/>
  <c r="BF637"/>
  <c r="BF640"/>
  <c r="BF641"/>
  <c r="BF642"/>
  <c r="BF653"/>
  <c r="BF660"/>
  <c r="BF673"/>
  <c r="BF674"/>
  <c r="BF689"/>
  <c r="BF751"/>
  <c r="BF808"/>
  <c r="BF816"/>
  <c r="BF818"/>
  <c r="BF848"/>
  <c r="BF853"/>
  <c r="BK525"/>
  <c r="J525"/>
  <c r="J103"/>
  <c i="2" r="E85"/>
  <c r="BK134"/>
  <c r="J134"/>
  <c r="J101"/>
  <c i="3" r="J92"/>
  <c r="F143"/>
  <c r="BF228"/>
  <c r="BF328"/>
  <c r="BF329"/>
  <c r="BF330"/>
  <c r="BF345"/>
  <c r="BF346"/>
  <c r="BF353"/>
  <c r="BF362"/>
  <c r="BF395"/>
  <c r="BF462"/>
  <c r="BF469"/>
  <c r="BF510"/>
  <c r="BF517"/>
  <c r="BF562"/>
  <c r="BF570"/>
  <c r="BF573"/>
  <c r="BF580"/>
  <c r="BF594"/>
  <c r="BF609"/>
  <c r="BF659"/>
  <c r="BF677"/>
  <c r="BF688"/>
  <c r="BF727"/>
  <c r="BF731"/>
  <c r="BF768"/>
  <c r="BF801"/>
  <c r="BF811"/>
  <c r="BF815"/>
  <c r="BF851"/>
  <c i="2" r="BF132"/>
  <c r="BF138"/>
  <c r="BF141"/>
  <c i="3" r="BF158"/>
  <c r="BF169"/>
  <c r="BF193"/>
  <c r="BF287"/>
  <c r="BF391"/>
  <c r="BF409"/>
  <c r="BF416"/>
  <c r="BF423"/>
  <c r="BF512"/>
  <c r="BF515"/>
  <c r="BF538"/>
  <c r="BF548"/>
  <c r="BF564"/>
  <c r="BF571"/>
  <c r="BF579"/>
  <c r="BF583"/>
  <c r="BF586"/>
  <c r="BF589"/>
  <c r="BF632"/>
  <c r="BF675"/>
  <c r="BF701"/>
  <c r="BF728"/>
  <c r="BF759"/>
  <c r="BF769"/>
  <c r="BF806"/>
  <c r="BF817"/>
  <c r="BF821"/>
  <c r="BF823"/>
  <c r="BF828"/>
  <c r="BF846"/>
  <c r="BF849"/>
  <c i="2" r="F92"/>
  <c r="BK137"/>
  <c r="J137"/>
  <c r="J102"/>
  <c i="3" r="BF174"/>
  <c r="BF208"/>
  <c r="BF288"/>
  <c r="BF295"/>
  <c r="BF380"/>
  <c r="BF430"/>
  <c r="BF476"/>
  <c r="BF508"/>
  <c r="BF514"/>
  <c r="BF520"/>
  <c r="BF524"/>
  <c r="BF526"/>
  <c r="BF529"/>
  <c r="BF549"/>
  <c r="BF557"/>
  <c r="BF559"/>
  <c r="BF585"/>
  <c r="BF588"/>
  <c r="BF590"/>
  <c r="BF591"/>
  <c r="BF607"/>
  <c r="BF644"/>
  <c r="BF724"/>
  <c r="BF737"/>
  <c r="BF739"/>
  <c r="BF827"/>
  <c r="BF855"/>
  <c r="BK558"/>
  <c r="J558"/>
  <c r="J106"/>
  <c r="BK770"/>
  <c r="J770"/>
  <c r="J119"/>
  <c r="BF185"/>
  <c r="BF215"/>
  <c r="BF220"/>
  <c r="BF280"/>
  <c r="BF281"/>
  <c r="BF282"/>
  <c r="BF575"/>
  <c r="BF581"/>
  <c r="BF596"/>
  <c r="BF603"/>
  <c r="BF615"/>
  <c r="BF638"/>
  <c r="BF690"/>
  <c r="BF729"/>
  <c r="BF766"/>
  <c r="BF819"/>
  <c r="BF820"/>
  <c r="BF824"/>
  <c r="BF826"/>
  <c r="BF842"/>
  <c r="BF844"/>
  <c r="BF845"/>
  <c r="BK861"/>
  <c r="J861"/>
  <c r="J127"/>
  <c r="F37"/>
  <c i="1" r="BD96"/>
  <c i="2" r="F33"/>
  <c i="1" r="AZ95"/>
  <c i="3" r="F35"/>
  <c i="1" r="BB96"/>
  <c i="2" r="F36"/>
  <c i="1" r="BC95"/>
  <c i="2" r="J33"/>
  <c i="1" r="AV95"/>
  <c i="3" r="F36"/>
  <c i="1" r="BC96"/>
  <c i="2" r="F35"/>
  <c i="1" r="BB95"/>
  <c i="3" r="F33"/>
  <c i="1" r="AZ96"/>
  <c i="2" r="F37"/>
  <c i="1" r="BD95"/>
  <c i="3" r="J33"/>
  <c i="1" r="AV96"/>
  <c i="3" l="1" r="R809"/>
  <c r="T527"/>
  <c r="P527"/>
  <c i="2" r="R125"/>
  <c r="R123"/>
  <c i="3" r="BK809"/>
  <c r="J809"/>
  <c r="J122"/>
  <c r="R148"/>
  <c i="2" r="T125"/>
  <c r="T123"/>
  <c i="3" r="P148"/>
  <c r="P147"/>
  <c i="1" r="AU96"/>
  <c i="3" r="T148"/>
  <c r="T147"/>
  <c r="R527"/>
  <c i="2" r="P125"/>
  <c r="P123"/>
  <c i="1" r="AU95"/>
  <c i="3" r="BK527"/>
  <c r="J527"/>
  <c r="J104"/>
  <c r="J810"/>
  <c r="J123"/>
  <c i="2" r="BK125"/>
  <c r="BK123"/>
  <c r="J123"/>
  <c r="J96"/>
  <c i="3" r="BK148"/>
  <c r="J148"/>
  <c r="J97"/>
  <c i="2" r="F34"/>
  <c i="1" r="BA95"/>
  <c r="BC94"/>
  <c r="W32"/>
  <c r="BD94"/>
  <c r="W33"/>
  <c r="AZ94"/>
  <c r="W29"/>
  <c i="2" r="J34"/>
  <c i="1" r="AW95"/>
  <c r="AT95"/>
  <c i="3" r="J34"/>
  <c i="1" r="AW96"/>
  <c r="AT96"/>
  <c i="3" r="F34"/>
  <c i="1" r="BA96"/>
  <c r="BB94"/>
  <c r="W31"/>
  <c i="3" l="1" r="R147"/>
  <c r="BK147"/>
  <c r="J147"/>
  <c r="J96"/>
  <c i="2" r="J125"/>
  <c r="J98"/>
  <c i="1" r="AU94"/>
  <c r="AV94"/>
  <c r="AK29"/>
  <c r="AX94"/>
  <c i="2" r="J30"/>
  <c i="1" r="AG95"/>
  <c r="AN95"/>
  <c r="BA94"/>
  <c r="W30"/>
  <c r="AY94"/>
  <c i="2" l="1" r="J39"/>
  <c i="3" r="J30"/>
  <c i="1" r="AG96"/>
  <c r="AN96"/>
  <c r="AW94"/>
  <c r="AK30"/>
  <c i="3" l="1" r="J39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<sst xmlns="http://schemas.openxmlformats.org/spreadsheetml/2006/main">
  <si>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</si>
  <si>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</si>
  <si>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</si>
  <si>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</si>
  <si>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</si>
  <si>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{de54863e-f15b-48fd-bf3b-877f82a628ee}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</si>
  <si>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</si>
  <si>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</si>
  <si>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</si>
  <si>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</si>
  <si>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</si>
  <si>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</si>
  <si>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</si>
  <si>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</si>
  <si>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4114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</si>
  <si>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</si>
  <si>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</si>
  <si>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Havarijní odstranění stat.poruch v 1.NP BD na ul. Fr.Formana 28/277, 30/278, Ostrava - Dubina</t>
  </si>
  <si>
    <t>KSO:</t>
  </si>
  <si>
    <t>CC-CZ:</t>
  </si>
  <si>
    <t>Místo:</t>
  </si>
  <si>
    <t xml:space="preserve"> </t>
  </si>
  <si>
    <t>Datum:</t>
  </si>
  <si>
    <t>12. 1. 2026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</si>
  <si>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</si>
  <si>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</si>
  <si>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</si>
  <si>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</si>
  <si>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</si>
  <si>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</si>
  <si>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</si>
  <si>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</si>
  <si>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</si>
  <si>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																				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</si>
  <si>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</si>
  <si>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</si>
  <si>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</si>
  <si>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</si>
  <si>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</si>
  <si>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</si>
  <si>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</si>
  <si>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</si>
  <si>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</si>
  <si>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</si>
  <si>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</si>
  <si>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</si>
  <si>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</si>
  <si>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</si>
  <si>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</si>
  <si>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</si>
  <si>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</si>
  <si>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</si>
  <si>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</si>
  <si>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</si>
  <si>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</si>
  <si>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</si>
  <si>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</si>
  <si>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</si>
  <si>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</si>
  <si>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</si>
  <si>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</si>
  <si>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</si>
  <si>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</si>
  <si>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</si>
  <si>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</si>
  <si>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</si>
  <si>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</si>
  <si>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</si>
  <si>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</si>
  <si>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</si>
  <si>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</si>
  <si>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</si>
  <si>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</si>
  <si>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</si>
  <si>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</si>
  <si>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</si>
  <si>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</si>
  <si>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</si>
  <si>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</si>
  <si>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</si>
  <si>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Ostatní a vedlejší náklady stavby</t>
  </si>
  <si>
    <t>STA</t>
  </si>
  <si>
    <t>1</t>
  </si>
  <si>
    <t>{c831217a-17c7-4e68-8418-8aa758cb8e47}</t>
  </si>
  <si>
    <t>D.1.1</t>
  </si>
  <si>
    <t>Architektonicko-stavební řešení</t>
  </si>
  <si>
    <t>{179e221e-fec8-4ab7-a15b-24bbb258e746}</t>
  </si>
  <si>
    <t>KRYCÍ LIST SOUPISU PRACÍ</t>
  </si>
  <si>
    <t>Objekt:</t>
  </si>
  <si>
    <t>00 - Ostatní a vedlejší náklady stavby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</si>
  <si>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																						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</si>
  <si>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</si>
  <si>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</si>
  <si>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</si>
  <si>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</si>
  <si>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</si>
  <si>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</si>
  <si>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</si>
  <si>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</si>
  <si>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</si>
  <si>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</si>
  <si>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</si>
  <si>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</si>
  <si>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</si>
  <si>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</si>
  <si>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</si>
  <si>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</si>
  <si>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</si>
  <si>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</si>
  <si>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</si>
  <si>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</si>
  <si>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</si>
  <si>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</si>
  <si>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</si>
  <si>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</si>
  <si>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</si>
  <si>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</si>
  <si>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</si>
  <si>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</si>
  <si>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</si>
  <si>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</si>
  <si>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</si>
  <si>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</si>
  <si>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</si>
  <si>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</si>
  <si>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013254000</t>
  </si>
  <si>
    <t>Dokumentace skutečného provedení stavby - STAVEBNÍ ČÁST</t>
  </si>
  <si>
    <t>kpl</t>
  </si>
  <si>
    <t>1024</t>
  </si>
  <si>
    <t>2</t>
  </si>
  <si>
    <t>365829012</t>
  </si>
  <si>
    <t>133</t>
  </si>
  <si>
    <t>Projektová dokumentae + dokumentace skutečného provedení - ELEKTRO</t>
  </si>
  <si>
    <t>soubor</t>
  </si>
  <si>
    <t>-1138295467</t>
  </si>
  <si>
    <t>VRN3</t>
  </si>
  <si>
    <t>Zařízení staveniště</t>
  </si>
  <si>
    <t>3</t>
  </si>
  <si>
    <t>030001000</t>
  </si>
  <si>
    <t>Zařízení staveniště vč. pronájmu po dobu výstavby</t>
  </si>
  <si>
    <t>kpl.</t>
  </si>
  <si>
    <t>4</t>
  </si>
  <si>
    <t>1815053633</t>
  </si>
  <si>
    <t>P</t>
  </si>
  <si>
    <t>Poznámka k položce:_x000d_
Poznámka k položce: -kancelářské/skladovací/sociální objekty, oplocení stavby, ostraha staveniště, kompletní vnitrostaveništní rozvody všech potřebných energií vč. jejich poplatků, zajištění podružných měření spotřeby</t>
  </si>
  <si>
    <t>039002000</t>
  </si>
  <si>
    <t>Zrušení zařízení staveniště</t>
  </si>
  <si>
    <t>960548733</t>
  </si>
  <si>
    <t>Poznámka k položce:_x000d_
Poznámka k položce: -náklady zhotovitele spojené s kompletní likvidací zařízení staveniště vč. uvedení všech dotčených ploch do bezvadného stavu</t>
  </si>
  <si>
    <t>VRN4</t>
  </si>
  <si>
    <t>Inženýrská činnost</t>
  </si>
  <si>
    <t>045002000</t>
  </si>
  <si>
    <t>Kompletační a koordinační činnost</t>
  </si>
  <si>
    <t>498293553</t>
  </si>
  <si>
    <t>Poznámka k položce:_x000d_
Poznámka k položce: -příprava předávací dokumentace dle ZD -ostatní kompletační činnost</t>
  </si>
  <si>
    <t>VRN7</t>
  </si>
  <si>
    <t>Provozní vlivy</t>
  </si>
  <si>
    <t>6</t>
  </si>
  <si>
    <t>070001000</t>
  </si>
  <si>
    <t>Provozní vlivy a územní vlivy</t>
  </si>
  <si>
    <t>-1563606448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</si>
  <si>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</t>
  </si>
  <si>
    <t>VRN9</t>
  </si>
  <si>
    <t>Ostatní náklady</t>
  </si>
  <si>
    <t>7</t>
  </si>
  <si>
    <t>094104000</t>
  </si>
  <si>
    <t>Náklady na opatření BOZP</t>
  </si>
  <si>
    <t>63758452</t>
  </si>
  <si>
    <t>8</t>
  </si>
  <si>
    <t>0942R</t>
  </si>
  <si>
    <t>Technologické postupy</t>
  </si>
  <si>
    <t>512</t>
  </si>
  <si>
    <t>89847564</t>
  </si>
  <si>
    <t>9</t>
  </si>
  <si>
    <t>0943R</t>
  </si>
  <si>
    <t>Montážní detaily</t>
  </si>
  <si>
    <t>-1266264645</t>
  </si>
  <si>
    <t>10</t>
  </si>
  <si>
    <t>0944R</t>
  </si>
  <si>
    <t>Průzkum a zjištění stávávajícího stavu vedení rozvodů elektro slabo a silno proudu, návaznosti, propojení v domě č. 28 a 30</t>
  </si>
  <si>
    <t>-1945112331</t>
  </si>
  <si>
    <t>D.1.1 - Architektonicko-stavební řešení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</si>
  <si>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</si>
  <si>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</si>
  <si>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</si>
  <si>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</si>
  <si>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</si>
  <si>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</si>
  <si>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</si>
  <si>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713 - Izolace tepelné</t>
  </si>
  <si>
    <t xml:space="preserve">    720 - Zdravotechnika 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</si>
  <si>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</si>
  <si>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</si>
  <si>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</si>
  <si>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</si>
  <si>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</si>
  <si>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</si>
  <si>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</si>
  <si>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</si>
  <si>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</si>
  <si>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</si>
  <si>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</si>
  <si>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</si>
  <si>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</si>
  <si>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</si>
  <si>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stínění a čalounické úpravy</t>
  </si>
  <si>
    <t>M - Práce a dodávky M</t>
  </si>
  <si>
    <t xml:space="preserve">    21-M - Elektromontáže</t>
  </si>
  <si>
    <t xml:space="preserve">    24-M - Montáže vzduchotechnických zařízení</t>
  </si>
  <si>
    <t xml:space="preserve">    46-M - Zemní práce při extr.mont.pracích</t>
  </si>
  <si>
    <t>HZS - Hodinové zúčtovací sazby</t>
  </si>
  <si>
    <t>OST - Ostatní</t>
  </si>
  <si>
    <t>Svislé a kompletní konstrukce</t>
  </si>
  <si>
    <t>310239211</t>
  </si>
  <si>
    <t>Zazdívka otvorů pl přes 1 do 4 m2 ve zdivu nadzákladovém cihlami pálenými na MVC</t>
  </si>
  <si>
    <t>m3</t>
  </si>
  <si>
    <t>1690704423</t>
  </si>
  <si>
    <t>VV</t>
  </si>
  <si>
    <t>popis a specifikace viz PD, TZ</t>
  </si>
  <si>
    <t>1.PP</t>
  </si>
  <si>
    <t>1.celek</t>
  </si>
  <si>
    <t>0,30*0,30*0,25*2+0,30*0,30*0,40*2</t>
  </si>
  <si>
    <t>2. celek</t>
  </si>
  <si>
    <t>0,30*0,30*0,25+0,0*0,30*0,40+0,20*1,00*0,20*3</t>
  </si>
  <si>
    <t>Součet</t>
  </si>
  <si>
    <t>311272321</t>
  </si>
  <si>
    <t>Zdivo z pórobetonových tvárnic na pero a drážku do P2 do 450 kg/m3 na tenkovrstvou maltu tl 375 mm</t>
  </si>
  <si>
    <t>m2</t>
  </si>
  <si>
    <t>1970600023</t>
  </si>
  <si>
    <t>popis viz PD, TZ</t>
  </si>
  <si>
    <t>1 celek</t>
  </si>
  <si>
    <t>34,50*2,70</t>
  </si>
  <si>
    <t>(-1,20*0,75*5-1,20*1,00*5-1,00*2,00*5)</t>
  </si>
  <si>
    <t>(-0,72*0,86-1,25*0,80-0,30*0,35-0,75*0,75-1,25*0,80-0,65*0,80)</t>
  </si>
  <si>
    <t>2 celek</t>
  </si>
  <si>
    <t>27,50*2,70</t>
  </si>
  <si>
    <t>(-1,20*1,00*4-1,00*0,75*4-1,00*2,0*4)</t>
  </si>
  <si>
    <t>(-1,25*0,80-0,75*0,75-0,30*0,40-1,25*0,80-0,85*1,38-0,30*0,64)</t>
  </si>
  <si>
    <t>317234410</t>
  </si>
  <si>
    <t>Vyzdívka mezi nosníky z cihel pálených na MC</t>
  </si>
  <si>
    <t>997976569</t>
  </si>
  <si>
    <t>1PP</t>
  </si>
  <si>
    <t>0,40*0,30*0,40</t>
  </si>
  <si>
    <t>31728R</t>
  </si>
  <si>
    <t>Provázání stávajícího zdiva s novým</t>
  </si>
  <si>
    <t>m</t>
  </si>
  <si>
    <t>-1517514820</t>
  </si>
  <si>
    <t>2,70*2*2</t>
  </si>
  <si>
    <t>317941121</t>
  </si>
  <si>
    <t>Osazování ocelových válcovaných nosníků na zdivu I, IE, U, UE nebo L do č. 12 nebo výšky do 120 mm</t>
  </si>
  <si>
    <t>t</t>
  </si>
  <si>
    <t>-1261226241</t>
  </si>
  <si>
    <t>147/1000</t>
  </si>
  <si>
    <t>131/1000</t>
  </si>
  <si>
    <t>M</t>
  </si>
  <si>
    <t>13010412</t>
  </si>
  <si>
    <t>úhelník ocelový rovnostranný jakost S235JR (11 375) 40x40x3mm</t>
  </si>
  <si>
    <t>1727438088</t>
  </si>
  <si>
    <t>Poznámka k položce:_x000d_
Hmotnost: 1,84 kg/m</t>
  </si>
  <si>
    <t>(15,90+13,30+3,90)*1,15/1000</t>
  </si>
  <si>
    <t>(12,70+10,60+2,10)*1,15/1000</t>
  </si>
  <si>
    <t>13010420</t>
  </si>
  <si>
    <t>úhelník ocelový rovnostranný jakost S235JR (11 375) 50x50x5mm</t>
  </si>
  <si>
    <t>-842130210</t>
  </si>
  <si>
    <t>Poznámka k položce:_x000d_
Hmotnost: 4,03 kg/m</t>
  </si>
  <si>
    <t>(50,70+24,20+31,20+7,00)*1,15/1000</t>
  </si>
  <si>
    <t>(40,60+24,20+23,40+10,90+6,00)*1,15/1000</t>
  </si>
  <si>
    <t>342272225</t>
  </si>
  <si>
    <t>Příčka z pórobetonových hladkých tvárnic na tenkovrstvou maltu tl 100 mm</t>
  </si>
  <si>
    <t>371176771</t>
  </si>
  <si>
    <t>(0,90*2,70*2-0,60*2,00+0,60*2,70)*5</t>
  </si>
  <si>
    <t>(0,90*2,70*2-0,60*2,00+0,60*2,70)*4</t>
  </si>
  <si>
    <t>342291121</t>
  </si>
  <si>
    <t>Ukotvení příček k cihelným konstrukcím plochými kotvami</t>
  </si>
  <si>
    <t>1085412757</t>
  </si>
  <si>
    <t>2,70*6*5</t>
  </si>
  <si>
    <t>2.celek</t>
  </si>
  <si>
    <t>2,70*6*4</t>
  </si>
  <si>
    <t>346244381</t>
  </si>
  <si>
    <t>Plentování jednostranné v do 200 mm válcovaných nosníků cihlami</t>
  </si>
  <si>
    <t>972081645</t>
  </si>
  <si>
    <t>0,20*0,40+(0,20+0,40+0,20)*0,30</t>
  </si>
  <si>
    <t>11</t>
  </si>
  <si>
    <t>346272236</t>
  </si>
  <si>
    <t>Přizdívka z pórobetonových tvárnic tl 100 mm</t>
  </si>
  <si>
    <t>2022780688</t>
  </si>
  <si>
    <t>(0,50*2+1,61)*1,00</t>
  </si>
  <si>
    <t>1,00</t>
  </si>
  <si>
    <t>346272256</t>
  </si>
  <si>
    <t>Přizdívka z pórobetonových tvárnic tl 150 mm</t>
  </si>
  <si>
    <t>546865913</t>
  </si>
  <si>
    <t>13</t>
  </si>
  <si>
    <t>346481111</t>
  </si>
  <si>
    <t>Zaplentování rýh, potrubí, výklenků nebo nik ve stěnách rabicovým pletivem</t>
  </si>
  <si>
    <t>389874781</t>
  </si>
  <si>
    <t>popis a specifdikace viz PD, TZ</t>
  </si>
  <si>
    <t>(0,30*2+0,375)*1,50*10</t>
  </si>
  <si>
    <t>(0,30*2+0,30)*(1,00+1,50+0,50*2+1,00+1,50+0,80)</t>
  </si>
  <si>
    <t>(0,30*2+1,00)*5</t>
  </si>
  <si>
    <t>(0,30*2+0,375)*1,50*8</t>
  </si>
  <si>
    <t>(0,30*2+0,30)*(1,50+1,00+0,50+1,50+1,00)</t>
  </si>
  <si>
    <t>(0,30*2+1,00)*4</t>
  </si>
  <si>
    <t>Vodorovné konstrukce</t>
  </si>
  <si>
    <t>14</t>
  </si>
  <si>
    <t>413232221</t>
  </si>
  <si>
    <t>Zazdívka zhlaví válcovaných nosníků v přes 150 do 300 mm</t>
  </si>
  <si>
    <t>kus</t>
  </si>
  <si>
    <t>2062461179</t>
  </si>
  <si>
    <t>1pp - díl1</t>
  </si>
  <si>
    <t>1pp - díl2</t>
  </si>
  <si>
    <t>Úpravy povrchů, podlahy a osazování výplní</t>
  </si>
  <si>
    <t>15</t>
  </si>
  <si>
    <t>611142001</t>
  </si>
  <si>
    <t>Pletivo sklovláknité vnitřních stropů vtlačené do tmelu</t>
  </si>
  <si>
    <t>264371748</t>
  </si>
  <si>
    <t>na pož.obklad OC profilů</t>
  </si>
  <si>
    <t>(0,25+0,30+0,25)*(6,513+6,50+6,513+6,525+6,525)</t>
  </si>
  <si>
    <t>(0,25+0,30+0,25)*(6,50+6,50+6,513+3,525)</t>
  </si>
  <si>
    <t>16</t>
  </si>
  <si>
    <t>611311131</t>
  </si>
  <si>
    <t>Vápenný štuk vnitřních rovných stropů tloušťky do 3 mm</t>
  </si>
  <si>
    <t>-1169830427</t>
  </si>
  <si>
    <t>17</t>
  </si>
  <si>
    <t>612142001</t>
  </si>
  <si>
    <t>Pletivo sklovláknité vnitřních stěn vtlačené do tmelu</t>
  </si>
  <si>
    <t>-149448978</t>
  </si>
  <si>
    <t>34,50*2,70*2</t>
  </si>
  <si>
    <t>(-1,20*0,75*5-1,20*1,00*5-1,00*2,00*5)*2</t>
  </si>
  <si>
    <t>(1,20+0,75*2)*0,15*5+(1,20+1,00*2)*0,15*5+(1,00+2,00*2)*0,15*5</t>
  </si>
  <si>
    <t>0,60*2,70*5*2+(1,50+0,90)*2*0,70*5</t>
  </si>
  <si>
    <t>27,50*2,70*2</t>
  </si>
  <si>
    <t>(-1,20*1,00*4-1,20*0,75*4-1,00*2,0*4)*2</t>
  </si>
  <si>
    <t>(1,20+1,00*2)*0,15*4+(1,20+0,75*2)*0,15*4+(1,00+2,00*2)*0,15*4</t>
  </si>
  <si>
    <t>0,60*2,70*3*2+(1,50+0,90)*2*0,70*4</t>
  </si>
  <si>
    <t>odečet OB</t>
  </si>
  <si>
    <t>-75,60</t>
  </si>
  <si>
    <t>18</t>
  </si>
  <si>
    <t>612311141</t>
  </si>
  <si>
    <t>Vápenná omítka štuková dvouvrstvá vnitřních stěn nanášená ručně</t>
  </si>
  <si>
    <t>737601362</t>
  </si>
  <si>
    <t>19</t>
  </si>
  <si>
    <t>612315225</t>
  </si>
  <si>
    <t>Vápenná štuková omítka malých ploch přes 1 do 4 m2 na stěnách - dvouvrstvá</t>
  </si>
  <si>
    <t>-1745967325</t>
  </si>
  <si>
    <t>20</t>
  </si>
  <si>
    <t>612321121</t>
  </si>
  <si>
    <t>Vápenocementová omítka hladká jednovrstvá vnitřních stěn nanášená ručně</t>
  </si>
  <si>
    <t>-963821753</t>
  </si>
  <si>
    <t>pod OB</t>
  </si>
  <si>
    <t>75,60</t>
  </si>
  <si>
    <t>619991011</t>
  </si>
  <si>
    <t>Obalení samostatných konstrukcí a prvků fólií</t>
  </si>
  <si>
    <t>1656672712</t>
  </si>
  <si>
    <t>22</t>
  </si>
  <si>
    <t>619996117</t>
  </si>
  <si>
    <t>Ochrana podlahy obedněním z OSB desek</t>
  </si>
  <si>
    <t>1185349971</t>
  </si>
  <si>
    <t>34,35*1,60</t>
  </si>
  <si>
    <t>27,225*1,60</t>
  </si>
  <si>
    <t>23</t>
  </si>
  <si>
    <t>619996147</t>
  </si>
  <si>
    <t>Ochrana podlahy zakrytím geotextilií</t>
  </si>
  <si>
    <t>-1090397167</t>
  </si>
  <si>
    <t>24</t>
  </si>
  <si>
    <t>622143003</t>
  </si>
  <si>
    <t>Montáž omítkových plastových nebo pozinkovaných rohových profilů</t>
  </si>
  <si>
    <t>79935038</t>
  </si>
  <si>
    <t>((1,20+0,75)*2*5+(1,20+1,00)*2*5+(1,00+2,00)*2*5)*2</t>
  </si>
  <si>
    <t>(0,72+0,86)*2+(1,25+0,80)*2+(0,30+0,35)*2+(0,75+0,75)*2</t>
  </si>
  <si>
    <t>(1,25+0,80)*2+(0,65+0,80)*2</t>
  </si>
  <si>
    <t>((1,20+1,00)*2*4+(1,20+0,75)*2*4+(1,00+2,00)*2*4)*2</t>
  </si>
  <si>
    <t>(1,25+0,80)*2+(0,75+0,75)*2+(0,30+0,40)*2+(1,25+0,80)*2</t>
  </si>
  <si>
    <t>(0,85+1,38)*2+(0,30+0,64)*2</t>
  </si>
  <si>
    <t>25</t>
  </si>
  <si>
    <t>553430R</t>
  </si>
  <si>
    <t>profil rohový PVC s tkaninou</t>
  </si>
  <si>
    <t>1069665178</t>
  </si>
  <si>
    <t>294,9*1,05 'Přepočtené koeficientem množství</t>
  </si>
  <si>
    <t>26</t>
  </si>
  <si>
    <t>632450131</t>
  </si>
  <si>
    <t>Vyrovnávací cementový potěr tl přes 10 do 20 mm ze suchých směsí provedený v ploše</t>
  </si>
  <si>
    <t>65601810</t>
  </si>
  <si>
    <t>1,50*0,90*5+2,80*5</t>
  </si>
  <si>
    <t>1,50*0,90*4+2,80*4</t>
  </si>
  <si>
    <t>27</t>
  </si>
  <si>
    <t>633811111</t>
  </si>
  <si>
    <t>Broušení nerovností betonových podlah do 2 mm - stržení šlemu</t>
  </si>
  <si>
    <t>-797794339</t>
  </si>
  <si>
    <t>28</t>
  </si>
  <si>
    <t>642942111</t>
  </si>
  <si>
    <t>Osazování zárubní nebo rámů dveřních kovových do 2,5 m2 na MC</t>
  </si>
  <si>
    <t>-1191733095</t>
  </si>
  <si>
    <t>29</t>
  </si>
  <si>
    <t>55331480</t>
  </si>
  <si>
    <t>zárubeň jednokřídlá ocelová pro zdění tl stěny 75-100mm rozměru 600/1970, 2100mm</t>
  </si>
  <si>
    <t>910792896</t>
  </si>
  <si>
    <t>Poznámka k položce:_x000d_
YH, YH s drážkou, YZP</t>
  </si>
  <si>
    <t>Ostatní konstrukce a práce, bourání</t>
  </si>
  <si>
    <t>30</t>
  </si>
  <si>
    <t>949101111</t>
  </si>
  <si>
    <t>Lešení pomocné pro objekty pozemních staveb s lešeňovou podlahou v do 1,9 m zatížení do 150 kg/m2</t>
  </si>
  <si>
    <t>897168015</t>
  </si>
  <si>
    <t>(28+35)*1,50</t>
  </si>
  <si>
    <t>1np</t>
  </si>
  <si>
    <t>(28+35)*2,00</t>
  </si>
  <si>
    <t>31</t>
  </si>
  <si>
    <t>952901111</t>
  </si>
  <si>
    <t>Vyčištění budov bytové a občanské výstavby při výšce podlaží do 4 m</t>
  </si>
  <si>
    <t>1737525914</t>
  </si>
  <si>
    <t>32</t>
  </si>
  <si>
    <t>96001R</t>
  </si>
  <si>
    <t>Demontáž a zpětné osazení plechových dvířek z instalačních jader vč. uschování po dobu stavby - ozn.R1, popis viz PD, TZ</t>
  </si>
  <si>
    <t>-603172044</t>
  </si>
  <si>
    <t>33</t>
  </si>
  <si>
    <t>96002R</t>
  </si>
  <si>
    <t>Opatrná demontáž zazděných skříní a revizních dvířek ozn. P1, P2, EL1, EL2, H1 (plynoměry, elektroměry, hydranty), uskladnění po dobu stavby, zpětná montáž - popis a specifikace viz PD, TZ</t>
  </si>
  <si>
    <t>42315769</t>
  </si>
  <si>
    <t>34</t>
  </si>
  <si>
    <t>96003R</t>
  </si>
  <si>
    <t>Podepření a ochrana obnažených plynoměrů, elektroměrů a hydrantů po dobu výstavby - popis a specifikace viz PD, TZ</t>
  </si>
  <si>
    <t>1414121435</t>
  </si>
  <si>
    <t>35</t>
  </si>
  <si>
    <t>962032182</t>
  </si>
  <si>
    <t>Bourání zdiva z pórobetonových tvárnic nebo bloků přes 1 m3</t>
  </si>
  <si>
    <t>-468078628</t>
  </si>
  <si>
    <t>34,35*2,65*0,375</t>
  </si>
  <si>
    <t>(-1,20*0,75*5-0,80*2,00*5-1,20*1,00*5)*0,375</t>
  </si>
  <si>
    <t>(-1,25*0,80-0,30*0,44-0,30*0,40-0,75*0,75-0,72*1,86)*0,25</t>
  </si>
  <si>
    <t>(-1,25*0,80-0,65*0,80)*0,28</t>
  </si>
  <si>
    <t>27,225*2,65*0,375</t>
  </si>
  <si>
    <t>(-1,20*0,75*4-0,80*2,00*4-1,20*1,00*4)*0,375</t>
  </si>
  <si>
    <t>(-1,25*0,80-0,75*0,75-0,30*0,40-1,25*0,80)*0,25</t>
  </si>
  <si>
    <t>(-0,85*1,38-0,30*0,64)*0,25</t>
  </si>
  <si>
    <t>36</t>
  </si>
  <si>
    <t>962032R</t>
  </si>
  <si>
    <t>Příplatek za opatrnou demontáž zdiva - umístění skříní pro plynoměry, elekroměry, hydrant</t>
  </si>
  <si>
    <t>386230611</t>
  </si>
  <si>
    <t>37</t>
  </si>
  <si>
    <t>962086110</t>
  </si>
  <si>
    <t>Bourání pórobetonových příček nebo přizdívek tl do 100 mm</t>
  </si>
  <si>
    <t>682772257</t>
  </si>
  <si>
    <t>(0,90*2*2,60+0,60*2,60)*5</t>
  </si>
  <si>
    <t>(0,90*2*2,60-0,60*2,60)*4</t>
  </si>
  <si>
    <t>38</t>
  </si>
  <si>
    <t>96501R</t>
  </si>
  <si>
    <t>Odstranění izolační podložky</t>
  </si>
  <si>
    <t>-221367393</t>
  </si>
  <si>
    <t>2,80*4</t>
  </si>
  <si>
    <t>1,50*0,90*4</t>
  </si>
  <si>
    <t>2,80*5</t>
  </si>
  <si>
    <t>1,50*0,90*5</t>
  </si>
  <si>
    <t>39</t>
  </si>
  <si>
    <t>965045112</t>
  </si>
  <si>
    <t>Bourání potěrů cementových nebo pískocementových tl do 50 mm pl do 4 m2</t>
  </si>
  <si>
    <t>-571505128</t>
  </si>
  <si>
    <t>2,80*4*2</t>
  </si>
  <si>
    <t>1,50*0,90*4*2</t>
  </si>
  <si>
    <t>2,80*5*2</t>
  </si>
  <si>
    <t>1,50*0,90*5*2</t>
  </si>
  <si>
    <t>40</t>
  </si>
  <si>
    <t>965081213</t>
  </si>
  <si>
    <t>Bourání podlah z dlaždic keramických nebo xylolitových tl do 10 mm plochy přes 1 m2</t>
  </si>
  <si>
    <t>-1153798892</t>
  </si>
  <si>
    <t>41</t>
  </si>
  <si>
    <t>965081611</t>
  </si>
  <si>
    <t>Odsekání soklíků rovných</t>
  </si>
  <si>
    <t>-1483852228</t>
  </si>
  <si>
    <t>34,35</t>
  </si>
  <si>
    <t>27,225</t>
  </si>
  <si>
    <t>42</t>
  </si>
  <si>
    <t>968062455</t>
  </si>
  <si>
    <t>Vybourání dřevěných dveřních zárubní pl do 2 m2</t>
  </si>
  <si>
    <t>1854647280</t>
  </si>
  <si>
    <t>0,60*2,00*9</t>
  </si>
  <si>
    <t>43</t>
  </si>
  <si>
    <t>968072455</t>
  </si>
  <si>
    <t>Vybourání kovových dveřních zárubní pl do 2 m2</t>
  </si>
  <si>
    <t>-865472396</t>
  </si>
  <si>
    <t>0,80*2,00*9</t>
  </si>
  <si>
    <t>44</t>
  </si>
  <si>
    <t>968082015</t>
  </si>
  <si>
    <t>Vybourání plastových rámů oken včetně křídel plochy do 1 m2</t>
  </si>
  <si>
    <t>467183162</t>
  </si>
  <si>
    <t>1,20*0,75*5</t>
  </si>
  <si>
    <t>1,20*0,75*4</t>
  </si>
  <si>
    <t>45</t>
  </si>
  <si>
    <t>968082016</t>
  </si>
  <si>
    <t>Vybourání plastových rámů oken včetně křídel plochy přes 1 do 2 m2</t>
  </si>
  <si>
    <t>1984611533</t>
  </si>
  <si>
    <t>1,20*1,00*5</t>
  </si>
  <si>
    <t>1,20*1,00*4</t>
  </si>
  <si>
    <t>46</t>
  </si>
  <si>
    <t>971033431</t>
  </si>
  <si>
    <t>Vybourání otvorů ve zdivu cihelném pl do 0,25 m2 na MVC nebo MV tl do 150 mm</t>
  </si>
  <si>
    <t>-42151818</t>
  </si>
  <si>
    <t>47</t>
  </si>
  <si>
    <t>971033531</t>
  </si>
  <si>
    <t>Vybourání otvorů ve zdivu cihelném pl do 1 m2 na MVC nebo MV tl do 150 mm</t>
  </si>
  <si>
    <t>1846682013</t>
  </si>
  <si>
    <t>1,00*2</t>
  </si>
  <si>
    <t>48</t>
  </si>
  <si>
    <t>971033561</t>
  </si>
  <si>
    <t>Vybourání otvorů ve zdivu cihelném pl do 1 m2 na MVC nebo MV tl do 600 mm</t>
  </si>
  <si>
    <t>-531106981</t>
  </si>
  <si>
    <t>1,00*0,375*2</t>
  </si>
  <si>
    <t>1,00*0,375*1</t>
  </si>
  <si>
    <t>49</t>
  </si>
  <si>
    <t>973031345</t>
  </si>
  <si>
    <t>Vysekání kapes ve zdivu cihelném na MV nebo MVC pl do 0,25 m2 hl do 300 mm</t>
  </si>
  <si>
    <t>1646658848</t>
  </si>
  <si>
    <t>50</t>
  </si>
  <si>
    <t>975121331</t>
  </si>
  <si>
    <t>Zřízení jednořadého podchycení konstrukcí systémovými stojkami s nosníky v do 4 m zatížení přes 1000 do 1500 kg/m</t>
  </si>
  <si>
    <t>658447614</t>
  </si>
  <si>
    <t>1celek</t>
  </si>
  <si>
    <t>33,00*2</t>
  </si>
  <si>
    <t>2celek</t>
  </si>
  <si>
    <t>27,00*2</t>
  </si>
  <si>
    <t>51</t>
  </si>
  <si>
    <t>975121332</t>
  </si>
  <si>
    <t>Příplatek k jednořadému podchycení konstrukcí systémovými stojkami s nosníky do v 4 m zatížení přes 1000 do 1500 kg/m za první a ZKD den použití</t>
  </si>
  <si>
    <t>-1912628131</t>
  </si>
  <si>
    <t>120*60 'Přepočtené koeficientem množství</t>
  </si>
  <si>
    <t>52</t>
  </si>
  <si>
    <t>975121333</t>
  </si>
  <si>
    <t>Odstranění jednořadého podchycení konstrukcí systémovými stojkami s nosníky v do 4 m zatížení přes 1000 do 1500 kg/m</t>
  </si>
  <si>
    <t>524882037</t>
  </si>
  <si>
    <t>53</t>
  </si>
  <si>
    <t>978021191</t>
  </si>
  <si>
    <t>Otlučení (osekání) cementových omítek vnitřních stěn v rozsahu do 100 %</t>
  </si>
  <si>
    <t>-1267213866</t>
  </si>
  <si>
    <t>54</t>
  </si>
  <si>
    <t>978059541</t>
  </si>
  <si>
    <t>Odsekání a odebrání obkladů stěn z vnitřních obkládaček plochy přes 1 m2</t>
  </si>
  <si>
    <t>1012560821</t>
  </si>
  <si>
    <t>(0,90+1,50)*2*2,00*5</t>
  </si>
  <si>
    <t>55</t>
  </si>
  <si>
    <t>985112122</t>
  </si>
  <si>
    <t>Odsekání degradovaného betonu líce kleneb a podhledů tl přes 10 do 30 mm</t>
  </si>
  <si>
    <t>940282316</t>
  </si>
  <si>
    <t>34,35*0,375</t>
  </si>
  <si>
    <t>27,225*0,375</t>
  </si>
  <si>
    <t>56</t>
  </si>
  <si>
    <t>985132311</t>
  </si>
  <si>
    <t>Ruční dočištění ploch líce kleneb a podhledů ocelových kartáči</t>
  </si>
  <si>
    <t>-1842401038</t>
  </si>
  <si>
    <t>57</t>
  </si>
  <si>
    <t>985311214</t>
  </si>
  <si>
    <t>Reprofilace líce kleneb a podhledů cementovou sanační maltou tl přes 30 do 40 mm</t>
  </si>
  <si>
    <t>-1263821142</t>
  </si>
  <si>
    <t>58</t>
  </si>
  <si>
    <t>985321111</t>
  </si>
  <si>
    <t>Ochranný nátěr výztuže na cementové bázi stěn, líce kleneb a podhledů 1 vrstva tl 1 mm</t>
  </si>
  <si>
    <t>-323933651</t>
  </si>
  <si>
    <t>50 % plochy</t>
  </si>
  <si>
    <t>23,09*0,5 'Přepočtené koeficientem množství</t>
  </si>
  <si>
    <t>59</t>
  </si>
  <si>
    <t>985323112</t>
  </si>
  <si>
    <t>Spojovací (adhezní) můstek reprofilovaného betonu na cementové bázi tl 2 mm</t>
  </si>
  <si>
    <t>-933200004</t>
  </si>
  <si>
    <t>60</t>
  </si>
  <si>
    <t>993211111</t>
  </si>
  <si>
    <t>Dovoz a odvoz systémových stojek včetně nosníků pro podchycování konstrukcí do 10 km včetně naložení a složení</t>
  </si>
  <si>
    <t>932248322</t>
  </si>
  <si>
    <t>33,00*0,50</t>
  </si>
  <si>
    <t>27,00*0,50</t>
  </si>
  <si>
    <t>61</t>
  </si>
  <si>
    <t>993211119</t>
  </si>
  <si>
    <t>Příplatek k ceně dovozu a odvozu systémových stojek včetně nosníků pro podchycování konstrukcí ZKD 10 km přes 10 km</t>
  </si>
  <si>
    <t>-438109898</t>
  </si>
  <si>
    <t>30*5 'Přepočtené koeficientem množství</t>
  </si>
  <si>
    <t>997</t>
  </si>
  <si>
    <t>Doprava suti a vybouraných hmot</t>
  </si>
  <si>
    <t>62</t>
  </si>
  <si>
    <t>997013211</t>
  </si>
  <si>
    <t>Vnitrostaveništní doprava suti a vybouraných hmot pro budovy v do 6 m ručně</t>
  </si>
  <si>
    <t>-1457220366</t>
  </si>
  <si>
    <t>63</t>
  </si>
  <si>
    <t>997013219</t>
  </si>
  <si>
    <t>Příplatek k vnitrostaveništní dopravě suti a vybouraných hmot za zvětšenou dopravu suti ZKD 10 m</t>
  </si>
  <si>
    <t>-263103499</t>
  </si>
  <si>
    <t>72,122*2 'Přepočtené koeficientem množství</t>
  </si>
  <si>
    <t>64</t>
  </si>
  <si>
    <t>997013501</t>
  </si>
  <si>
    <t>Odvoz suti a vybouraných hmot na skládku nebo meziskládku do 1 km se složením</t>
  </si>
  <si>
    <t>-1917692124</t>
  </si>
  <si>
    <t>65</t>
  </si>
  <si>
    <t>997013509</t>
  </si>
  <si>
    <t>Příplatek k odvozu suti a vybouraných hmot na skládku ZKD 1 km přes 1 km</t>
  </si>
  <si>
    <t>982125779</t>
  </si>
  <si>
    <t>72,122*5 'Přepočtené koeficientem množství</t>
  </si>
  <si>
    <t>66</t>
  </si>
  <si>
    <t>997013601</t>
  </si>
  <si>
    <t>Poplatek za uložení na skládce (skládkovné) stavebního odpadu betonového kód odpadu 17 01 01</t>
  </si>
  <si>
    <t>1292548341</t>
  </si>
  <si>
    <t>8,247*0,3 'Přepočtené koeficientem množství</t>
  </si>
  <si>
    <t>67</t>
  </si>
  <si>
    <t>997013603</t>
  </si>
  <si>
    <t>Poplatek za uložení na skládce (skládkovné) stavebního odpadu cihelného kód odpadu 17 01 02</t>
  </si>
  <si>
    <t>-1319336461</t>
  </si>
  <si>
    <t>41,843*0,3 'Přepočtené koeficientem množství</t>
  </si>
  <si>
    <t>68</t>
  </si>
  <si>
    <t>997013609</t>
  </si>
  <si>
    <t>Poplatek za uložení na skládce (skládkovné) stavebního odpadu ze směsí nebo oddělených frakcí betonu, cihel a keramických výrobků kód odpadu 17 01 07</t>
  </si>
  <si>
    <t>-1423838900</t>
  </si>
  <si>
    <t>14,446*0,3 'Přepočtené koeficientem množství</t>
  </si>
  <si>
    <t>69</t>
  </si>
  <si>
    <t>997013631</t>
  </si>
  <si>
    <t>Poplatek za uložení na skládce (skládkovné) stavebního odpadu směsného kód odpadu 17 09 04</t>
  </si>
  <si>
    <t>866246089</t>
  </si>
  <si>
    <t>70</t>
  </si>
  <si>
    <t>997013812</t>
  </si>
  <si>
    <t>Poplatek za uložení na skládce (skládkovné) stavebního odpadu na bázi sádry kód odpadu 17 08 02</t>
  </si>
  <si>
    <t>-2024303397</t>
  </si>
  <si>
    <t>71</t>
  </si>
  <si>
    <t>997013813</t>
  </si>
  <si>
    <t>Poplatek za uložení na skládce (skládkovné) stavebního odpadu z plastických hmot kód odpadu 17 02 03</t>
  </si>
  <si>
    <t>426438560</t>
  </si>
  <si>
    <t>72</t>
  </si>
  <si>
    <t>997013814</t>
  </si>
  <si>
    <t>Poplatek za uložení na skládce (skládkovné) stavebního odpadu izolací kód odpadu 17 06 04</t>
  </si>
  <si>
    <t>213116806</t>
  </si>
  <si>
    <t>73</t>
  </si>
  <si>
    <t>997013861</t>
  </si>
  <si>
    <t>Poplatek za uložení stavebního odpadu na recyklační skládce (skládkovné) z prostého betonu kód odpadu 17 01 01</t>
  </si>
  <si>
    <t>114265142</t>
  </si>
  <si>
    <t>8,247*0,7 'Přepočtené koeficientem množství</t>
  </si>
  <si>
    <t>74</t>
  </si>
  <si>
    <t>997013863</t>
  </si>
  <si>
    <t>Poplatek za uložení stavebního odpadu na recyklační skládce (skládkovné) cihelného kód odpadu 17 01 02</t>
  </si>
  <si>
    <t>-1650081009</t>
  </si>
  <si>
    <t>41,843*0,7 'Přepočtené koeficientem množství</t>
  </si>
  <si>
    <t>75</t>
  </si>
  <si>
    <t>997013869</t>
  </si>
  <si>
    <t>Poplatek za uložení stavebního odpadu na recyklační skládce (skládkovné) ze směsí betonu, cihel a keramických výrobků kód odpadu 17 01 07</t>
  </si>
  <si>
    <t>755564706</t>
  </si>
  <si>
    <t>14,446*0,7 'Přepočtené koeficientem množství</t>
  </si>
  <si>
    <t>76</t>
  </si>
  <si>
    <t>99701301R</t>
  </si>
  <si>
    <t>Poplatek za uložení na skládce (skládkovné) stavebního odpadu ze skla, plastů a dřeva obsahující nebezpečné látky nebo jsou nebezpečnými látkami znečištěné kód odpadu 17 02 04*</t>
  </si>
  <si>
    <t>-364656855</t>
  </si>
  <si>
    <t>998</t>
  </si>
  <si>
    <t>Přesun hmot</t>
  </si>
  <si>
    <t>77</t>
  </si>
  <si>
    <t>998011008</t>
  </si>
  <si>
    <t>Přesun hmot pro budovy zděné s omezením mechanizace pro budovy v do 6 m</t>
  </si>
  <si>
    <t>-1744404900</t>
  </si>
  <si>
    <t>PSV</t>
  </si>
  <si>
    <t>Práce a dodávky PSV</t>
  </si>
  <si>
    <t>713</t>
  </si>
  <si>
    <t>Izolace tepelné</t>
  </si>
  <si>
    <t>78</t>
  </si>
  <si>
    <t>71301R</t>
  </si>
  <si>
    <t>Demontáž izolační podložky pod dlažbou</t>
  </si>
  <si>
    <t>2041323917</t>
  </si>
  <si>
    <t>79</t>
  </si>
  <si>
    <t>713110831</t>
  </si>
  <si>
    <t>Odstranění tepelné izolace stropů přibité nebo nastřelené z vláknitých materiálů suchých tl do 100 mm</t>
  </si>
  <si>
    <t>-922907519</t>
  </si>
  <si>
    <t>1pp - část 1</t>
  </si>
  <si>
    <t>20,00</t>
  </si>
  <si>
    <t>1pp - část 2</t>
  </si>
  <si>
    <t>15,00</t>
  </si>
  <si>
    <t>80</t>
  </si>
  <si>
    <t>713111128</t>
  </si>
  <si>
    <t>Montáž izolace tepelné spodem stropů lepením celoplošně s mechanickým kotvením rohoží, pásů, dílců, desek</t>
  </si>
  <si>
    <t>1269540270</t>
  </si>
  <si>
    <t>81</t>
  </si>
  <si>
    <t>28375801</t>
  </si>
  <si>
    <t>deska EPS 70 fasádní λ=0,039 tl 110mm</t>
  </si>
  <si>
    <t>-2138404466</t>
  </si>
  <si>
    <t>35*1,05 'Přepočtené koeficientem množství</t>
  </si>
  <si>
    <t>82</t>
  </si>
  <si>
    <t>713131151</t>
  </si>
  <si>
    <t>Montáž izolace tepelné stěn volně vloženými rohožemi, pásy, dílci, deskami 1 vrstva</t>
  </si>
  <si>
    <t>-1717253874</t>
  </si>
  <si>
    <t>izolac mezi stěnou a stropem 1.NP</t>
  </si>
  <si>
    <t>83</t>
  </si>
  <si>
    <t>631481a</t>
  </si>
  <si>
    <t>deska tepelně izolační minerální univerzální tl 20mm</t>
  </si>
  <si>
    <t>821729820</t>
  </si>
  <si>
    <t>84</t>
  </si>
  <si>
    <t>71352R</t>
  </si>
  <si>
    <t>D+M protipožárního polyfunkčního obkladu ocelové konstrukce 1.PP - popis a specifikace viz PD, TZ</t>
  </si>
  <si>
    <t>186662117</t>
  </si>
  <si>
    <t>Poznámka k položce:_x000d_
Kompletní dodávka a montáž vč. příslušenství dle výrobce._x000d_
Vč. kotvení a pomocného materiálu._x000d_
Požární odolnost obkladu R30 (30 minut)_x000d_
Součástí je doprava na stavbu a veškerá manipulace během stavby</t>
  </si>
  <si>
    <t>85</t>
  </si>
  <si>
    <t>998713211</t>
  </si>
  <si>
    <t>Přesun hmot procentní pro izolace tepelné s omezením mechanizace v objektech v do 6 m</t>
  </si>
  <si>
    <t>%</t>
  </si>
  <si>
    <t>-850421272</t>
  </si>
  <si>
    <t>720</t>
  </si>
  <si>
    <t xml:space="preserve">Zdravotechnika </t>
  </si>
  <si>
    <t>86</t>
  </si>
  <si>
    <t>72001R</t>
  </si>
  <si>
    <t>Napojení WC kombi na stávající rozvody vody a kanalizace - kompletní dodávka a montáž</t>
  </si>
  <si>
    <t>-795009514</t>
  </si>
  <si>
    <t>Poznámka k položce:_x000d_
kompletní dodávka a montáž _x000d_
vč. bouracích prací, odvozu a lividace suti, poplatku_x000d_
vč.příslušenství a pomocného materiálu_x000d_
_x000d_
Součástí je i doprava materiálu na stavbu a veškerá manupilace během montáže a přesuny hmot.</t>
  </si>
  <si>
    <t>722</t>
  </si>
  <si>
    <t>Zdravotechnika - vnitřní vodovod</t>
  </si>
  <si>
    <t>87</t>
  </si>
  <si>
    <t>72201R</t>
  </si>
  <si>
    <t>Přeložka vodovodního potrubí - kompletní dodávka a montáž</t>
  </si>
  <si>
    <t>2115485277</t>
  </si>
  <si>
    <t>88</t>
  </si>
  <si>
    <t>72202R</t>
  </si>
  <si>
    <t>Přeložka potrubí hydrantu - kompletní dodávka a montáž</t>
  </si>
  <si>
    <t>938270344</t>
  </si>
  <si>
    <t>89</t>
  </si>
  <si>
    <t>722290249</t>
  </si>
  <si>
    <t>Zkouška těsnosti vodovodního potrubí plastového DN přes 40 do 90</t>
  </si>
  <si>
    <t>-1929635499</t>
  </si>
  <si>
    <t>90</t>
  </si>
  <si>
    <t>721290111</t>
  </si>
  <si>
    <t>Zkouška těsnosti potrubí kanalizace vodou DN do 125</t>
  </si>
  <si>
    <t>157220625</t>
  </si>
  <si>
    <t>91</t>
  </si>
  <si>
    <t>998722211</t>
  </si>
  <si>
    <t>Přesun hmot procentní pro vnitřní vodovod s omezením mechanizace v objektech v do 6 m</t>
  </si>
  <si>
    <t>-1558545258</t>
  </si>
  <si>
    <t>725</t>
  </si>
  <si>
    <t>Zdravotechnika - zařizovací předměty</t>
  </si>
  <si>
    <t>92</t>
  </si>
  <si>
    <t>72501R</t>
  </si>
  <si>
    <t>D+M revizních dvířek do místnosti WC</t>
  </si>
  <si>
    <t>-1944147706</t>
  </si>
  <si>
    <t>93</t>
  </si>
  <si>
    <t>725110814</t>
  </si>
  <si>
    <t>Demontáž klozetu Kombi</t>
  </si>
  <si>
    <t>1263988873</t>
  </si>
  <si>
    <t>94</t>
  </si>
  <si>
    <t>725112171</t>
  </si>
  <si>
    <t>Kombi klozet s hlubokým splachováním odpad vodorovný</t>
  </si>
  <si>
    <t>-389036361</t>
  </si>
  <si>
    <t>95</t>
  </si>
  <si>
    <t>998725211</t>
  </si>
  <si>
    <t>Přesun hmot procentní pro zařizovací předměty s omezením mechanizace v objektech v do 6 m</t>
  </si>
  <si>
    <t>-592541955</t>
  </si>
  <si>
    <t>733</t>
  </si>
  <si>
    <t>Ústřední vytápění - rozvodné potrubí</t>
  </si>
  <si>
    <t>96</t>
  </si>
  <si>
    <t>73301R</t>
  </si>
  <si>
    <t xml:space="preserve">Přeložka hlavního  přívodu plynu - kompletní dodávka a montáž</t>
  </si>
  <si>
    <t>-1236961434</t>
  </si>
  <si>
    <t>97</t>
  </si>
  <si>
    <t>73302R</t>
  </si>
  <si>
    <t>Přeložka rozvodu plynu - kompletní dodávka a montáž</t>
  </si>
  <si>
    <t>1858149618</t>
  </si>
  <si>
    <t>98</t>
  </si>
  <si>
    <t>73303R</t>
  </si>
  <si>
    <t>Revize plynu</t>
  </si>
  <si>
    <t>1665895968</t>
  </si>
  <si>
    <t>99</t>
  </si>
  <si>
    <t>73504R</t>
  </si>
  <si>
    <t>Napuštění a vypuštění vody z otopného systému</t>
  </si>
  <si>
    <t>-574546821</t>
  </si>
  <si>
    <t>100</t>
  </si>
  <si>
    <t>998733211</t>
  </si>
  <si>
    <t>Přesun hmot procentní pro rozvody potrubí s omezením mechanizace v objektech v do 6 m</t>
  </si>
  <si>
    <t>-744980791</t>
  </si>
  <si>
    <t>735</t>
  </si>
  <si>
    <t>Ústřední vytápění - otopná tělesa</t>
  </si>
  <si>
    <t>101</t>
  </si>
  <si>
    <t>735151821</t>
  </si>
  <si>
    <t>Demontáž otopného tělesa panelového dvouřadého dl do 1500 mm</t>
  </si>
  <si>
    <t>582641465</t>
  </si>
  <si>
    <t>102</t>
  </si>
  <si>
    <t>73515R</t>
  </si>
  <si>
    <t>Zpětná montáž otopných těles a ventilů vč. držáků na stěnu a pomocného materiálu</t>
  </si>
  <si>
    <t>-840177886</t>
  </si>
  <si>
    <t>103</t>
  </si>
  <si>
    <t>73516R</t>
  </si>
  <si>
    <t>Zaslepení přívodních trubek od demontovaných radiátorů vč. následného uvolnění pro zpětnou montáž radiátorů</t>
  </si>
  <si>
    <t>1834009327</t>
  </si>
  <si>
    <t>104</t>
  </si>
  <si>
    <t>73517R</t>
  </si>
  <si>
    <t>Uložení otopných těles po dobu stavby na místo určené investrem</t>
  </si>
  <si>
    <t>629500148</t>
  </si>
  <si>
    <t>Poznámka k položce:_x000d_
Součástí ceny je veškerá manipulace vč. přenosu případně převozu k uskladnění a zpětný nános případně návoz pro zpětnou montáž.</t>
  </si>
  <si>
    <t>105</t>
  </si>
  <si>
    <t>735191905</t>
  </si>
  <si>
    <t>Odvzdušnění otopných těles</t>
  </si>
  <si>
    <t>-1246479959</t>
  </si>
  <si>
    <t>106</t>
  </si>
  <si>
    <t>73549481R</t>
  </si>
  <si>
    <t>Vypuštění a napuštění vody z otopných těles</t>
  </si>
  <si>
    <t>hod</t>
  </si>
  <si>
    <t>-1551734218</t>
  </si>
  <si>
    <t>107</t>
  </si>
  <si>
    <t>73518R</t>
  </si>
  <si>
    <t>Topná zkouška</t>
  </si>
  <si>
    <t>-1753926321</t>
  </si>
  <si>
    <t>108</t>
  </si>
  <si>
    <t>998735211</t>
  </si>
  <si>
    <t>Přesun hmot procentní pro otopná tělesa s omezením mechanizace v objektech v do 6 m</t>
  </si>
  <si>
    <t>-1856199181</t>
  </si>
  <si>
    <t>741</t>
  </si>
  <si>
    <t>Elektroinstalace - silnoproud</t>
  </si>
  <si>
    <t>109</t>
  </si>
  <si>
    <t>210100001</t>
  </si>
  <si>
    <t>Ukončení vodičů v rozváděči nebo na přístroji včetně zapojení průřezu žíly do 2,5 mm2</t>
  </si>
  <si>
    <t>162159980</t>
  </si>
  <si>
    <t>110</t>
  </si>
  <si>
    <t>210100002</t>
  </si>
  <si>
    <t>Ukončení vodičů v rozváděči nebo na přístroji včetně zapojení průřezu žíly do 6 mm2</t>
  </si>
  <si>
    <t>-727322795</t>
  </si>
  <si>
    <t>111</t>
  </si>
  <si>
    <t>741122005</t>
  </si>
  <si>
    <t>Montáž kabel Cu bez ukončení uložený pod omítku plný plochý 3x1 až 2,5 mm2 (např. CYKYLo)</t>
  </si>
  <si>
    <t>-418834676</t>
  </si>
  <si>
    <t>112</t>
  </si>
  <si>
    <t>34111258</t>
  </si>
  <si>
    <t>kabel silový oheň retardující bezhalogenový bez funkční schopnosti při požáru jádro Cu 0,6/1kV (N2XH) 3x1,5mm2</t>
  </si>
  <si>
    <t>-1253201179</t>
  </si>
  <si>
    <t>Poznámka k položce:_x000d_
N2XH, průměr kabelu 12mm</t>
  </si>
  <si>
    <t>460*1,15 'Přepočtené koeficientem množství</t>
  </si>
  <si>
    <t>113</t>
  </si>
  <si>
    <t>163914579</t>
  </si>
  <si>
    <t>114</t>
  </si>
  <si>
    <t>34111259</t>
  </si>
  <si>
    <t>kabel silový oheň retardující bezhalogenový bez funkční schopnosti při požáru jádro Cu 0,6/1kV (N2XH) 3x2,5mm2</t>
  </si>
  <si>
    <t>-744513635</t>
  </si>
  <si>
    <t>Poznámka k položce:_x000d_
N2XH, průměr kabelu 13mm</t>
  </si>
  <si>
    <t>90*1,15 'Přepočtené koeficientem množství</t>
  </si>
  <si>
    <t>115</t>
  </si>
  <si>
    <t>741122016</t>
  </si>
  <si>
    <t>Montáž kabel Cu bez ukončení uložený pod omítku plný kulatý 3x2,5 až 6 mm2 (např. CYKY, CYKFY)</t>
  </si>
  <si>
    <t>-1696379309</t>
  </si>
  <si>
    <t>116</t>
  </si>
  <si>
    <t>34111261</t>
  </si>
  <si>
    <t>kabel silový oheň retardující bezhalogenový bez funkční schopnosti při požáru jádro Cu 0,6/1kV (N2XH) 3x6mm2</t>
  </si>
  <si>
    <t>-1302978733</t>
  </si>
  <si>
    <t>Poznámka k položce:_x000d_
N2XH, průměr kabelu 15mm</t>
  </si>
  <si>
    <t>240*1,15 'Přepočtené koeficientem množství</t>
  </si>
  <si>
    <t>117</t>
  </si>
  <si>
    <t>998741311</t>
  </si>
  <si>
    <t>Přesun hmot procentní pro silnoproud ruční v objektech v do 6 m</t>
  </si>
  <si>
    <t>446396638</t>
  </si>
  <si>
    <t>742</t>
  </si>
  <si>
    <t>Elektroinstalace - slaboproud</t>
  </si>
  <si>
    <t>118</t>
  </si>
  <si>
    <t>742124003</t>
  </si>
  <si>
    <t>Montáž kabelů datových FTP, UTP, STP pro vnitřní rozvody pevně</t>
  </si>
  <si>
    <t>944235524</t>
  </si>
  <si>
    <t>119</t>
  </si>
  <si>
    <t>34121273</t>
  </si>
  <si>
    <t>kabel datový venkovní se stíněnými páry Al fólií jádro Cu plné (U/FTP) kategorie 6a</t>
  </si>
  <si>
    <t>494725455</t>
  </si>
  <si>
    <t>Poznámka k položce:_x000d_
U/FTP, průměr kabelu 7,3mm</t>
  </si>
  <si>
    <t>375*1,2 'Přepočtené koeficientem množství</t>
  </si>
  <si>
    <t>120</t>
  </si>
  <si>
    <t>998742311</t>
  </si>
  <si>
    <t>Přesun hmot procentní pro slaboproud ruční v objektech v do 6 m</t>
  </si>
  <si>
    <t>-744694411</t>
  </si>
  <si>
    <t>763</t>
  </si>
  <si>
    <t>Konstrukce suché výstavby</t>
  </si>
  <si>
    <t>121</t>
  </si>
  <si>
    <t>76301R</t>
  </si>
  <si>
    <t>Příplatek za opatrnou demontáž části nosné kce vč.zajištění stávajících části pro montáž ocelových nosníků</t>
  </si>
  <si>
    <t>-2078146327</t>
  </si>
  <si>
    <t>(6,513+6,50+6,525+6,525+6,525)*0,50</t>
  </si>
  <si>
    <t>122</t>
  </si>
  <si>
    <t>763121458</t>
  </si>
  <si>
    <t>SDK stěna předsazená tl 112,5 mm profil CW+UW 100 deska s vysokou mechanickou odolností 1xDFRIH2 12,5 s izolací EI 30 Rw do 15 dB</t>
  </si>
  <si>
    <t>1827200975</t>
  </si>
  <si>
    <t>pois a specifikace viz PD, TZ</t>
  </si>
  <si>
    <t xml:space="preserve">1.PP </t>
  </si>
  <si>
    <t>(0,20+0,375+0,20)*2,70</t>
  </si>
  <si>
    <t>123</t>
  </si>
  <si>
    <t>763131831</t>
  </si>
  <si>
    <t>Demontáž SDK podhledu s jednovrstvou nosnou kcí z ocelových profilů opláštění jednoduché</t>
  </si>
  <si>
    <t>1250856887</t>
  </si>
  <si>
    <t>124</t>
  </si>
  <si>
    <t>76313R</t>
  </si>
  <si>
    <t xml:space="preserve">Montáž desek tl. 12,5 mm SDK podhled lepením  a kotvením</t>
  </si>
  <si>
    <t>1358354677</t>
  </si>
  <si>
    <t>125</t>
  </si>
  <si>
    <t>59030021</t>
  </si>
  <si>
    <t>deska SDK A tl 12,5mm</t>
  </si>
  <si>
    <t>100567518</t>
  </si>
  <si>
    <t>20*1,05 'Přepočtené koeficientem množství</t>
  </si>
  <si>
    <t>126</t>
  </si>
  <si>
    <t>998763210</t>
  </si>
  <si>
    <t>Přesun hmot procentní pro dřevostavby s omezením mechanizace v objektech v do 6 m</t>
  </si>
  <si>
    <t>-607275046</t>
  </si>
  <si>
    <t>766</t>
  </si>
  <si>
    <t>Konstrukce truhlářské</t>
  </si>
  <si>
    <t>127</t>
  </si>
  <si>
    <t>76601R</t>
  </si>
  <si>
    <t>Demontáž části kuchyňské linky vč. spižní skříně - opatrná demontáž pro zpětnou montáž</t>
  </si>
  <si>
    <t>-1842700426</t>
  </si>
  <si>
    <t>128</t>
  </si>
  <si>
    <t>76602R</t>
  </si>
  <si>
    <t>Uložení kuchyňských linek po dobu stavby na místo určené investrem</t>
  </si>
  <si>
    <t>1189963238</t>
  </si>
  <si>
    <t>129</t>
  </si>
  <si>
    <t>76603R</t>
  </si>
  <si>
    <t>Zpětná montáž části kuchyňské linky vč. spižní skříně vč. kotevního, pomocného, spojovacího materiálu a příslušenství - popis a specifikace viz PD, TZ</t>
  </si>
  <si>
    <t>-2053159241</t>
  </si>
  <si>
    <t>130</t>
  </si>
  <si>
    <t>76604R</t>
  </si>
  <si>
    <t>D+M - D01 - Vstupní jednokřídlé bezp.dveře 800/1970, dřev.plné vč.zárubně, pož.odolnost, klika -koule, bezp.kování - popis a specifikace viz PD, TZ</t>
  </si>
  <si>
    <t>494302720</t>
  </si>
  <si>
    <t>131</t>
  </si>
  <si>
    <t>76605R</t>
  </si>
  <si>
    <t>D+M - D02 - Vstupní jednokřídlé bezp.dveře 800/1970, dřev.plné vč.zárubně, pož.odolnost, klika -koule, bezp.kování - popis a specifikace viz PD, TZ</t>
  </si>
  <si>
    <t>-537173270</t>
  </si>
  <si>
    <t>132</t>
  </si>
  <si>
    <t>76606R</t>
  </si>
  <si>
    <t>D+M - D03 - Vnitřní bytové dveře 600/1970, dřev.plné, klika -klika, WC kování - popis a specifikace viz PD, TZ</t>
  </si>
  <si>
    <t>1795182462</t>
  </si>
  <si>
    <t>76607R</t>
  </si>
  <si>
    <t>D+M - D04 - Vnitřní bytové dveře 600/1970, dřev.plné, klika -klika, WC kování - popis a specifikace viz PD, TZ</t>
  </si>
  <si>
    <t>1264214714</t>
  </si>
  <si>
    <t>134</t>
  </si>
  <si>
    <t>76608R</t>
  </si>
  <si>
    <t>D+M - O02 - Plastové okno sklopné vel. 700/1200mm vč. všech souvisejících prvků - popis a specifikace viz PD, TZ</t>
  </si>
  <si>
    <t>-961788490</t>
  </si>
  <si>
    <t>135</t>
  </si>
  <si>
    <t>766691914</t>
  </si>
  <si>
    <t>Vyvěšení nebo zavěšení dřevěných křídel dveří pl do 2 m2</t>
  </si>
  <si>
    <t>443806236</t>
  </si>
  <si>
    <t>136</t>
  </si>
  <si>
    <t>766694116</t>
  </si>
  <si>
    <t>Montáž parapetních desek dřevěných nebo plastových š do 30 cm</t>
  </si>
  <si>
    <t>18949795</t>
  </si>
  <si>
    <t>T01</t>
  </si>
  <si>
    <t>1,20*18</t>
  </si>
  <si>
    <t>137</t>
  </si>
  <si>
    <t>61140078</t>
  </si>
  <si>
    <t>parapet plastový vnitřní š 180mm</t>
  </si>
  <si>
    <t>-1016595818</t>
  </si>
  <si>
    <t>138</t>
  </si>
  <si>
    <t>766695212</t>
  </si>
  <si>
    <t>Montáž truhlářských prahů dveří jednokřídlových š do 10 cm</t>
  </si>
  <si>
    <t>7451251</t>
  </si>
  <si>
    <t>139</t>
  </si>
  <si>
    <t>61187507</t>
  </si>
  <si>
    <t>práh dveřní dřevěný bukový tl 20mm dl 600mm š 60mm</t>
  </si>
  <si>
    <t>-73535070</t>
  </si>
  <si>
    <t>140</t>
  </si>
  <si>
    <t>998766211</t>
  </si>
  <si>
    <t>Přesun hmot procentní pro kce truhlářské s omezením mechanizace v objektech v do 6 m</t>
  </si>
  <si>
    <t>-1248572207</t>
  </si>
  <si>
    <t>767</t>
  </si>
  <si>
    <t>Konstrukce zámečnické</t>
  </si>
  <si>
    <t>141</t>
  </si>
  <si>
    <t>76701R</t>
  </si>
  <si>
    <t>Zesílené stropu nad 1.PP ocelovými nosníky - popis a specifikace viz PD, TZ</t>
  </si>
  <si>
    <t>kg</t>
  </si>
  <si>
    <t>-622547019</t>
  </si>
  <si>
    <t>Poznámka k položce:_x000d_
součástí položky je i doprava všech materiálů na stavbu a manipulace během stavby</t>
  </si>
  <si>
    <t>dle v.č. D.1.1b-03</t>
  </si>
  <si>
    <t>kompletní dodávka a montáž všech prvků</t>
  </si>
  <si>
    <t>vč. pomocných konstrukcí</t>
  </si>
  <si>
    <t>vč. povrchové úpravy - nátěru</t>
  </si>
  <si>
    <t>vč. kotvení</t>
  </si>
  <si>
    <t>4730*1,15</t>
  </si>
  <si>
    <t>142</t>
  </si>
  <si>
    <t>76702R</t>
  </si>
  <si>
    <t>Vypracování výrobně technické dokumentace pro zesílení stropu nad 1.PP</t>
  </si>
  <si>
    <t>-521005348</t>
  </si>
  <si>
    <t>143</t>
  </si>
  <si>
    <t>76703R</t>
  </si>
  <si>
    <t>D+M - O01 - Hliníkové okno pevné s pož.odolností vel. 1000/1200mm vč. všech souvisejících prvků - popis a specifikace viz PD, TZ</t>
  </si>
  <si>
    <t>-1552162887</t>
  </si>
  <si>
    <t>144</t>
  </si>
  <si>
    <t>998767211</t>
  </si>
  <si>
    <t>Přesun hmot procentní pro zámečnické konstrukce s omezením mechanizace v objektech v do 6 m</t>
  </si>
  <si>
    <t>-1709346649</t>
  </si>
  <si>
    <t>771</t>
  </si>
  <si>
    <t>Podlahy z dlaždic</t>
  </si>
  <si>
    <t>145</t>
  </si>
  <si>
    <t>771111011</t>
  </si>
  <si>
    <t>Vysátí podkladu před pokládkou dlažby</t>
  </si>
  <si>
    <t>-1995880114</t>
  </si>
  <si>
    <t>1 celek chodba</t>
  </si>
  <si>
    <t>34,50*0,50</t>
  </si>
  <si>
    <t>2 celek chodba</t>
  </si>
  <si>
    <t>27,50*0,50</t>
  </si>
  <si>
    <t>146</t>
  </si>
  <si>
    <t>771121011</t>
  </si>
  <si>
    <t>Nátěr penetrační na podlahu</t>
  </si>
  <si>
    <t>798545837</t>
  </si>
  <si>
    <t>147</t>
  </si>
  <si>
    <t>771151026</t>
  </si>
  <si>
    <t>Samonivelační stěrka podlah pevnosti 30 MPa tl přes 12 do 15 mm</t>
  </si>
  <si>
    <t>-1898565761</t>
  </si>
  <si>
    <t>148</t>
  </si>
  <si>
    <t>771474112</t>
  </si>
  <si>
    <t>Montáž soklů z dlaždic keramických rovných lepených cementovým flexibilním lepidlem v přes 65 do 90 mm</t>
  </si>
  <si>
    <t>114103049</t>
  </si>
  <si>
    <t>1 celek vně</t>
  </si>
  <si>
    <t>34,50-1,00*5</t>
  </si>
  <si>
    <t>2 celek vně</t>
  </si>
  <si>
    <t>27,50-1,00*4</t>
  </si>
  <si>
    <t>1 celek vni</t>
  </si>
  <si>
    <t>(0,60+1,90+1,50)*5</t>
  </si>
  <si>
    <t>2 celek vni</t>
  </si>
  <si>
    <t>(0,60+1,90+1,50)*4</t>
  </si>
  <si>
    <t>149</t>
  </si>
  <si>
    <t>771574416</t>
  </si>
  <si>
    <t>Montáž podlah keramických hladkých lepených cementovým flexibilním lepidlem přes 9 do 12 ks/m2</t>
  </si>
  <si>
    <t>60348930</t>
  </si>
  <si>
    <t>150</t>
  </si>
  <si>
    <t>59761160</t>
  </si>
  <si>
    <t>dlažba keramická slinutá mrazuvzdorná povrch hladký/matný tl do 10mm přes 9 do 12ks/m2</t>
  </si>
  <si>
    <t>-682152848</t>
  </si>
  <si>
    <t>68,35*1,08</t>
  </si>
  <si>
    <t>89,00*0,10*1,08</t>
  </si>
  <si>
    <t>83,43*1,1 'Přepočtené koeficientem množství</t>
  </si>
  <si>
    <t>151</t>
  </si>
  <si>
    <t>771591112</t>
  </si>
  <si>
    <t>Izolace pod dlažbu nátěrem nebo stěrkou ve dvou vrstvách</t>
  </si>
  <si>
    <t>1121096897</t>
  </si>
  <si>
    <t>152</t>
  </si>
  <si>
    <t>771592011</t>
  </si>
  <si>
    <t>Čištění vnitřních ploch podlah nebo schodišť po položení dlažby chemickými prostředky</t>
  </si>
  <si>
    <t>469161561</t>
  </si>
  <si>
    <t>153</t>
  </si>
  <si>
    <t>998771211</t>
  </si>
  <si>
    <t>Přesun hmot procentní pro podlahy z dlaždic s omezením mechanizace v objektech v do 6 m</t>
  </si>
  <si>
    <t>-974944893</t>
  </si>
  <si>
    <t>776</t>
  </si>
  <si>
    <t>Podlahy povlakové</t>
  </si>
  <si>
    <t>154</t>
  </si>
  <si>
    <t>776111116</t>
  </si>
  <si>
    <t>Odstranění zbytků lepidla z podkladu povlakových podlah broušením</t>
  </si>
  <si>
    <t>-1146651966</t>
  </si>
  <si>
    <t>155</t>
  </si>
  <si>
    <t>776111311</t>
  </si>
  <si>
    <t>Vysátí podkladu povlakových podlah</t>
  </si>
  <si>
    <t>-1497496139</t>
  </si>
  <si>
    <t>156</t>
  </si>
  <si>
    <t>776121112</t>
  </si>
  <si>
    <t>Vodou ředitelná penetrace savého podkladu povlakových podlah</t>
  </si>
  <si>
    <t>-1542681953</t>
  </si>
  <si>
    <t>157</t>
  </si>
  <si>
    <t>776141121</t>
  </si>
  <si>
    <t>Stěrka podlahová nivelační pro vyrovnání podkladu povlakových podlah pevnosti 30 MPa tl do 3 mm</t>
  </si>
  <si>
    <t>-1061713113</t>
  </si>
  <si>
    <t>158</t>
  </si>
  <si>
    <t>776201812</t>
  </si>
  <si>
    <t>Demontáž lepených povlakových podlah s podložkou ručně</t>
  </si>
  <si>
    <t>-1370651933</t>
  </si>
  <si>
    <t>rezerva při pončení PVC v m.č. 101 při demontáži kuch.linky</t>
  </si>
  <si>
    <t>9*5</t>
  </si>
  <si>
    <t>159</t>
  </si>
  <si>
    <t>776221111</t>
  </si>
  <si>
    <t>Lepení pásů z PVC standardním lepidlem</t>
  </si>
  <si>
    <t>-207754064</t>
  </si>
  <si>
    <t>160</t>
  </si>
  <si>
    <t>28411121</t>
  </si>
  <si>
    <t>podlahovina vinylová heterogenní protiskluzná , nášlapná vrstva 0,85mm tl 2mm</t>
  </si>
  <si>
    <t>1054759340</t>
  </si>
  <si>
    <t>45*1,1 'Přepočtené koeficientem množství</t>
  </si>
  <si>
    <t>161</t>
  </si>
  <si>
    <t>776223112</t>
  </si>
  <si>
    <t>Spoj povlakových podlahovin z PVC svařováním za studena</t>
  </si>
  <si>
    <t>1337210100</t>
  </si>
  <si>
    <t>162</t>
  </si>
  <si>
    <t>776991821</t>
  </si>
  <si>
    <t>Odstranění lepidla ručně z podlah</t>
  </si>
  <si>
    <t>-576981714</t>
  </si>
  <si>
    <t>163</t>
  </si>
  <si>
    <t>998776211</t>
  </si>
  <si>
    <t>Přesun hmot procentní pro podlahy povlakové s omezením mechanizace v objektech v do 6 m</t>
  </si>
  <si>
    <t>-1272601974</t>
  </si>
  <si>
    <t>781</t>
  </si>
  <si>
    <t>Dokončovací práce - obklady</t>
  </si>
  <si>
    <t>164</t>
  </si>
  <si>
    <t>781111011</t>
  </si>
  <si>
    <t>Ometení (oprášení) stěny při přípravě podkladu</t>
  </si>
  <si>
    <t>1235459316</t>
  </si>
  <si>
    <t>(1,50+0,90)*2*2,00*5-0,60*2,00*5</t>
  </si>
  <si>
    <t>(1,50+0,90)*2*2,00*4-0,60*2,00*4</t>
  </si>
  <si>
    <t>165</t>
  </si>
  <si>
    <t>781121011</t>
  </si>
  <si>
    <t>Nátěr penetrační na stěnu</t>
  </si>
  <si>
    <t>679009956</t>
  </si>
  <si>
    <t>166</t>
  </si>
  <si>
    <t>781131112</t>
  </si>
  <si>
    <t>Izolace pod obklad nátěrem nebo stěrkou ve dvou vrstvách</t>
  </si>
  <si>
    <t>1622132934</t>
  </si>
  <si>
    <t>(1,50+0,90)*2*0,30*5</t>
  </si>
  <si>
    <t>(1,50+0,90)*2*0,30*4</t>
  </si>
  <si>
    <t>167</t>
  </si>
  <si>
    <t>781472292</t>
  </si>
  <si>
    <t>Příplatek k montáži obkladů keramických lepených cementovým flexibilním lepidlem za omezený prostor</t>
  </si>
  <si>
    <t>618854632</t>
  </si>
  <si>
    <t>168</t>
  </si>
  <si>
    <t>781472318</t>
  </si>
  <si>
    <t>Montáž obkladů vnitřních keramických hladkých lepených cementovým flexibilním rychletuhnoucím lepidlem přes 19 do 22 ks/m2</t>
  </si>
  <si>
    <t>-990292281</t>
  </si>
  <si>
    <t>169</t>
  </si>
  <si>
    <t>59761702</t>
  </si>
  <si>
    <t>obklad keramický nemrazuvzdorný povrch hladký/lesklý tl do 10mm přes 19 do 22ks/m2</t>
  </si>
  <si>
    <t>1848458773</t>
  </si>
  <si>
    <t>75,6*1,1 'Přepočtené koeficientem množství</t>
  </si>
  <si>
    <t>170</t>
  </si>
  <si>
    <t>781495211</t>
  </si>
  <si>
    <t>Čištění vnitřních ploch stěn po provedení obkladu chemickými prostředky</t>
  </si>
  <si>
    <t>-1495497847</t>
  </si>
  <si>
    <t>171</t>
  </si>
  <si>
    <t>998781211</t>
  </si>
  <si>
    <t>Přesun hmot procentní pro obklady keramické s omezením mechanizace v objektech v do 6 m</t>
  </si>
  <si>
    <t>-1515260760</t>
  </si>
  <si>
    <t>783</t>
  </si>
  <si>
    <t>Dokončovací práce - nátěry</t>
  </si>
  <si>
    <t>172</t>
  </si>
  <si>
    <t>78301R</t>
  </si>
  <si>
    <t>Nátěr zárubní</t>
  </si>
  <si>
    <t>-1139272352</t>
  </si>
  <si>
    <t>784</t>
  </si>
  <si>
    <t>Dokončovací práce - malby a tapety</t>
  </si>
  <si>
    <t>173</t>
  </si>
  <si>
    <t>784121001</t>
  </si>
  <si>
    <t>Oškrabání malby v místnostech v do 3,80 m</t>
  </si>
  <si>
    <t>-168734096</t>
  </si>
  <si>
    <t>(1,50+0,90)*2*0,70*5</t>
  </si>
  <si>
    <t>4,50*2,70*5+2,50*2,70*5</t>
  </si>
  <si>
    <t>(1,50+0,90)*2*0,70*4</t>
  </si>
  <si>
    <t>4,50*2,60*4+2,50*2,70*4</t>
  </si>
  <si>
    <t>ostatní dotčené části bytu</t>
  </si>
  <si>
    <t>50*9</t>
  </si>
  <si>
    <t>174</t>
  </si>
  <si>
    <t>784181101</t>
  </si>
  <si>
    <t>Základní akrylátová jednonásobná penetrace podkladu v místnostech výšky do 3,80m</t>
  </si>
  <si>
    <t>-35290023</t>
  </si>
  <si>
    <t>0,60*2,70*5</t>
  </si>
  <si>
    <t>20,701*2,60*2</t>
  </si>
  <si>
    <t>0,60*2,70*4</t>
  </si>
  <si>
    <t>175</t>
  </si>
  <si>
    <t>784221101</t>
  </si>
  <si>
    <t xml:space="preserve">Dvojnásobné bílé malby  ze směsí za sucha dobře otěruvzdorných v místnostech do 3,80 m</t>
  </si>
  <si>
    <t>1870302891</t>
  </si>
  <si>
    <t>786</t>
  </si>
  <si>
    <t>Dokončovací práce - stínění a čalounické úpravy</t>
  </si>
  <si>
    <t>176</t>
  </si>
  <si>
    <t>786626R</t>
  </si>
  <si>
    <t>Montáž horizontální žaluzie vnitřní nebo do oken dvojitých kovových</t>
  </si>
  <si>
    <t>-1241291805</t>
  </si>
  <si>
    <t>1,00*1,20*9</t>
  </si>
  <si>
    <t>0,75*1,20*9</t>
  </si>
  <si>
    <t>177</t>
  </si>
  <si>
    <t>5534620R</t>
  </si>
  <si>
    <t>žaluzie horizontální interiérové vč. příslušenství</t>
  </si>
  <si>
    <t>1126762039</t>
  </si>
  <si>
    <t>18,9*1,05 'Přepočtené koeficientem množství</t>
  </si>
  <si>
    <t>178</t>
  </si>
  <si>
    <t>998786311</t>
  </si>
  <si>
    <t>Přesun hmot procentní pro stínění a čalounické úpravy ruční v objektech v do 6 m</t>
  </si>
  <si>
    <t>-1065803070</t>
  </si>
  <si>
    <t>Práce a dodávky M</t>
  </si>
  <si>
    <t>21-M</t>
  </si>
  <si>
    <t>Elektromontáže</t>
  </si>
  <si>
    <t>179</t>
  </si>
  <si>
    <t>21-01R</t>
  </si>
  <si>
    <t>Montáž elektroinstalace (1 byt á 15hod)</t>
  </si>
  <si>
    <t>-990736306</t>
  </si>
  <si>
    <t>15*9 'Přepočtené koeficientem množství</t>
  </si>
  <si>
    <t>180</t>
  </si>
  <si>
    <t>21101R</t>
  </si>
  <si>
    <t>Zvonkové tlačítko</t>
  </si>
  <si>
    <t>ks</t>
  </si>
  <si>
    <t>256</t>
  </si>
  <si>
    <t>-462055381</t>
  </si>
  <si>
    <t>181</t>
  </si>
  <si>
    <t>21102R</t>
  </si>
  <si>
    <t>Zvonek</t>
  </si>
  <si>
    <t>-1006539830</t>
  </si>
  <si>
    <t>182</t>
  </si>
  <si>
    <t>21103R</t>
  </si>
  <si>
    <t>Domovní telefon</t>
  </si>
  <si>
    <t>-1319364328</t>
  </si>
  <si>
    <t>183</t>
  </si>
  <si>
    <t>21104R</t>
  </si>
  <si>
    <t>Kabel UTP Cat 5e</t>
  </si>
  <si>
    <t>1145247446</t>
  </si>
  <si>
    <t>184</t>
  </si>
  <si>
    <t>21105R</t>
  </si>
  <si>
    <t>Krabice pod omítku KO97 krabice přístrojová s víčkem</t>
  </si>
  <si>
    <t>114755982</t>
  </si>
  <si>
    <t>185</t>
  </si>
  <si>
    <t>21106R</t>
  </si>
  <si>
    <t>Nástěnné světlo nad vstupem - LED nouzové svítidlo EML3W</t>
  </si>
  <si>
    <t>1768369952</t>
  </si>
  <si>
    <t>186</t>
  </si>
  <si>
    <t>21107R</t>
  </si>
  <si>
    <t>Přístroj spínače jednopólového, bezšroubový, řazení 1</t>
  </si>
  <si>
    <t>-877703715</t>
  </si>
  <si>
    <t>187</t>
  </si>
  <si>
    <t>21108R</t>
  </si>
  <si>
    <t>Spínač jednopólový, řezení 1, jasně bílý</t>
  </si>
  <si>
    <t>1463588186</t>
  </si>
  <si>
    <t>188</t>
  </si>
  <si>
    <t>21109R</t>
  </si>
  <si>
    <t>Krabice pod omítku KO97 krabice přístrojová bez víčka</t>
  </si>
  <si>
    <t>-1431570925</t>
  </si>
  <si>
    <t>189</t>
  </si>
  <si>
    <t>21110R</t>
  </si>
  <si>
    <t>Kabel CYKYLo - J 3x1,5</t>
  </si>
  <si>
    <t>bm</t>
  </si>
  <si>
    <t>1519423180</t>
  </si>
  <si>
    <t>190</t>
  </si>
  <si>
    <t>21111R</t>
  </si>
  <si>
    <t>Světlo stropní přisazené 60W,E27 vč. světelného zdroje (LED žárovka 12W E27 3000K)</t>
  </si>
  <si>
    <t>-1092401709</t>
  </si>
  <si>
    <t>191</t>
  </si>
  <si>
    <t>21112R</t>
  </si>
  <si>
    <t>Bytový rozvaděč vč. vystrojení (zvonkové trafo, zvonek, 2xjistič 10A, 2xjistič 16A, 1x chránič)</t>
  </si>
  <si>
    <t>1380998577</t>
  </si>
  <si>
    <t>192</t>
  </si>
  <si>
    <t>21113R</t>
  </si>
  <si>
    <t>Zásuvka dvojnásobná s ochrannými kolíky, jasně bílá</t>
  </si>
  <si>
    <t>-309650023</t>
  </si>
  <si>
    <t>193</t>
  </si>
  <si>
    <t>21114R</t>
  </si>
  <si>
    <t>Kabel CYKYLo - J 3x2,5</t>
  </si>
  <si>
    <t>-1687038297</t>
  </si>
  <si>
    <t>194</t>
  </si>
  <si>
    <t>21115R</t>
  </si>
  <si>
    <t>Světlo nástěnné přisazené 60W,E27 vč. světelného zdroje (LED žárovka 12W E27 3000K)</t>
  </si>
  <si>
    <t>596489167</t>
  </si>
  <si>
    <t>195</t>
  </si>
  <si>
    <t>21-1R</t>
  </si>
  <si>
    <t>Demontáž a zpětná montáž svítidel v 1.PP vč. přesunutí kabeláže v místě styku - popis a specifikace viz PD, TZ</t>
  </si>
  <si>
    <t>-1598939364</t>
  </si>
  <si>
    <t>196</t>
  </si>
  <si>
    <t>21-2R</t>
  </si>
  <si>
    <t>1.PP přesunutí kabeláže v místech styku s ocel.nosníky</t>
  </si>
  <si>
    <t>-1028309674</t>
  </si>
  <si>
    <t>197</t>
  </si>
  <si>
    <t>21-3R</t>
  </si>
  <si>
    <t>Dodávka a montáž ventilátoru vč. příslušenství - popis a specifikace viz PD, TZ</t>
  </si>
  <si>
    <t>-326011344</t>
  </si>
  <si>
    <t xml:space="preserve">Poznámka k položce:_x000d_
Součástí ceny je:_x000d_
- demontáž původního ventilátoru, odvoz suti, poplatek_x000d_
- podomítková přístrojová krabice + tlačítkový vypínač vč. přístrojového spínače_x000d_
- kabel cyky J 3x1,5 = 6bm_x000d_
- ventilátor s časovým doběhem_x000d_
- axiální_x000d_
- s kuličkovými ložisky_x000d_
- se síťkou proti hmyzu_x000d_
- pro potrubí pr. 100m_x000d_
- potrubí kruhové ohebné DN 100mm = 1m_x000d_
</t>
  </si>
  <si>
    <t>198</t>
  </si>
  <si>
    <t>21-4R</t>
  </si>
  <si>
    <t>Demontáž elektroinstalace - silno+slabo vč odvozu a likvidace (poplatek)</t>
  </si>
  <si>
    <t>763098492</t>
  </si>
  <si>
    <t>199</t>
  </si>
  <si>
    <t>21-5R</t>
  </si>
  <si>
    <t>Drobný elektro materiál nespecifikovaný (krabičky, úchytky, spojky atd.)</t>
  </si>
  <si>
    <t>-2088078270</t>
  </si>
  <si>
    <t>200</t>
  </si>
  <si>
    <t>21-6R</t>
  </si>
  <si>
    <t>Revize</t>
  </si>
  <si>
    <t>jednotek</t>
  </si>
  <si>
    <t>672186812</t>
  </si>
  <si>
    <t>24-M</t>
  </si>
  <si>
    <t>Montáže vzduchotechnických zařízení</t>
  </si>
  <si>
    <t>201</t>
  </si>
  <si>
    <t>2401R</t>
  </si>
  <si>
    <t>Ochrana VZT potrubí na chodbách po dobu bouracích prací</t>
  </si>
  <si>
    <t>celek</t>
  </si>
  <si>
    <t>-1956970749</t>
  </si>
  <si>
    <t>202</t>
  </si>
  <si>
    <t>2402R</t>
  </si>
  <si>
    <t>D+M ventilačního systému do trubky 100mm, plast bílá, vč. mřížek, průměr 100mm, dl. min 375mm - popis a specifikace viz PD, TZ</t>
  </si>
  <si>
    <t>-1268678016</t>
  </si>
  <si>
    <t>Poznámka k položce:_x000d_
Kompletní dodávka a montáž vč. příslušenství dle výrobce.</t>
  </si>
  <si>
    <t>203</t>
  </si>
  <si>
    <t>2403R</t>
  </si>
  <si>
    <t xml:space="preserve">Přeložka VZT potrubí - kompletní dodávka a montáž </t>
  </si>
  <si>
    <t>554492092</t>
  </si>
  <si>
    <t>Poznámka k položce:_x000d_
kompletní dodávka a montáž _x000d_
vč. bouracích prací, odbozu a lividace suti, poplatku_x000d_
vč.příslušenství a pomocného materiálu_x000d_
_x000d_
Součástí je i doprava materiálu na stavbu a veškerá manupilace během montáže a přesuny hmot.</t>
  </si>
  <si>
    <t>204</t>
  </si>
  <si>
    <t>2404R</t>
  </si>
  <si>
    <t>Kolize s VZT vedením - demontáž potrubí VZT, zpětná montáž po řezání drážek</t>
  </si>
  <si>
    <t>782427836</t>
  </si>
  <si>
    <t>46-M</t>
  </si>
  <si>
    <t>Zemní práce při extr.mont.pracích</t>
  </si>
  <si>
    <t>205</t>
  </si>
  <si>
    <t>468094111</t>
  </si>
  <si>
    <t>Vyvrtání otvorů pro elektroinstalační krabice ve stěnách z cihel hloubky do 6 cm</t>
  </si>
  <si>
    <t>-260999532</t>
  </si>
  <si>
    <t>206</t>
  </si>
  <si>
    <t>468111111</t>
  </si>
  <si>
    <t>Frézování drážek pro vodiče ve stěnách z cihel do 3x3 cm</t>
  </si>
  <si>
    <t>-1829661977</t>
  </si>
  <si>
    <t>HZS</t>
  </si>
  <si>
    <t>Hodinové zúčtovací sazby</t>
  </si>
  <si>
    <t>207</t>
  </si>
  <si>
    <t>HZS1292</t>
  </si>
  <si>
    <t>Hodinová zúčtovací sazba stavební dělník</t>
  </si>
  <si>
    <t>-192423333</t>
  </si>
  <si>
    <t>208</t>
  </si>
  <si>
    <t>HZS1301</t>
  </si>
  <si>
    <t>Hodinová zúčtovací sazba zedník</t>
  </si>
  <si>
    <t>1320695036</t>
  </si>
  <si>
    <t>209</t>
  </si>
  <si>
    <t>HZS3132a</t>
  </si>
  <si>
    <t xml:space="preserve">Hodinová zúčtovací sazba elektromontér </t>
  </si>
  <si>
    <t>1422950453</t>
  </si>
  <si>
    <t>OST</t>
  </si>
  <si>
    <t>Ostatní</t>
  </si>
  <si>
    <t>210</t>
  </si>
  <si>
    <t>OST1</t>
  </si>
  <si>
    <t>PODA - přesunutí nadomítkové skříně po dobu stavebních prací a její zpětné umístění na původní místo - popis a specifikace viz PD, TZ</t>
  </si>
  <si>
    <t>221900377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</si>
</sst>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72" customHeight="1">
      <c r="B23" s="21"/>
      <c r="C23" s="22"/>
      <c r="D23" s="22"/>
      <c r="E23" s="36" t="s">
        <v>33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4114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Havarijní odstranění stat.poruch v 1.NP BD na ul. Fr.Formana 28/277, 30/278, Ostrava - Dubina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12. 1. 2026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'00 - Ostatní a vedlejší 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'00 - Ostatní a vedlejší n...'!P123</f>
        <v>0</v>
      </c>
      <c r="AV95" s="128">
        <f>'00 - Ostatní a vedlejší n...'!J33</f>
        <v>0</v>
      </c>
      <c r="AW95" s="128">
        <f>'00 - Ostatní a vedlejší n...'!J34</f>
        <v>0</v>
      </c>
      <c r="AX95" s="128">
        <f>'00 - Ostatní a vedlejší n...'!J35</f>
        <v>0</v>
      </c>
      <c r="AY95" s="128">
        <f>'00 - Ostatní a vedlejší n...'!J36</f>
        <v>0</v>
      </c>
      <c r="AZ95" s="128">
        <f>'00 - Ostatní a vedlejší n...'!F33</f>
        <v>0</v>
      </c>
      <c r="BA95" s="128">
        <f>'00 - Ostatní a vedlejší n...'!F34</f>
        <v>0</v>
      </c>
      <c r="BB95" s="128">
        <f>'00 - Ostatní a vedlejší n...'!F35</f>
        <v>0</v>
      </c>
      <c r="BC95" s="128">
        <f>'00 - Ostatní a vedlejší n...'!F36</f>
        <v>0</v>
      </c>
      <c r="BD95" s="130">
        <f>'00 - Ostatní a vedlejší n...'!F37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82</v>
      </c>
    </row>
    <row r="96" s="7" customFormat="1" ht="16.5" customHeight="1">
      <c r="A96" s="119" t="s">
        <v>78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'D.1.1 - Architektonicko-s...'!J30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32">
        <v>0</v>
      </c>
      <c r="AT96" s="133">
        <f>ROUND(SUM(AV96:AW96),2)</f>
        <v>0</v>
      </c>
      <c r="AU96" s="134">
        <f>'D.1.1 - Architektonicko-s...'!P147</f>
        <v>0</v>
      </c>
      <c r="AV96" s="133">
        <f>'D.1.1 - Architektonicko-s...'!J33</f>
        <v>0</v>
      </c>
      <c r="AW96" s="133">
        <f>'D.1.1 - Architektonicko-s...'!J34</f>
        <v>0</v>
      </c>
      <c r="AX96" s="133">
        <f>'D.1.1 - Architektonicko-s...'!J35</f>
        <v>0</v>
      </c>
      <c r="AY96" s="133">
        <f>'D.1.1 - Architektonicko-s...'!J36</f>
        <v>0</v>
      </c>
      <c r="AZ96" s="133">
        <f>'D.1.1 - Architektonicko-s...'!F33</f>
        <v>0</v>
      </c>
      <c r="BA96" s="133">
        <f>'D.1.1 - Architektonicko-s...'!F34</f>
        <v>0</v>
      </c>
      <c r="BB96" s="133">
        <f>'D.1.1 - Architektonicko-s...'!F35</f>
        <v>0</v>
      </c>
      <c r="BC96" s="133">
        <f>'D.1.1 - Architektonicko-s...'!F36</f>
        <v>0</v>
      </c>
      <c r="BD96" s="135">
        <f>'D.1.1 - Architektonicko-s...'!F37</f>
        <v>0</v>
      </c>
      <c r="BE96" s="7"/>
      <c r="BT96" s="131" t="s">
        <v>82</v>
      </c>
      <c r="BV96" s="131" t="s">
        <v>76</v>
      </c>
      <c r="BW96" s="131" t="s">
        <v>86</v>
      </c>
      <c r="BX96" s="131" t="s">
        <v>5</v>
      </c>
      <c r="CL96" s="131" t="s">
        <v>1</v>
      </c>
      <c r="CM96" s="131" t="s">
        <v>82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NqkjUaSrzDTagbj7tqAItE62zlV2Pfv4jv9nhP9lY1c3C+74PyOFGc3OdLky/tKT71/o4Xj3tfBqf2JHrjs86Q==" hashValue="GcLfhbIKV41BWJ7B7sUyw84O8Bv/iQxF4zI6fXA9O+tRN/DZdirJ8qb5hKofEiEmurBMnu6FMMGylMYowaycZA==" algorithmName="SHA-512" password="FD2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 - Ostatní a vedlejší n...'!C2" display="/"/>
    <hyperlink ref="A96" location="'D.1.1 - Architektonicko-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Havarijní odstranění stat.poruch v 1.NP BD na ul. Fr.Formana 28/277, 30/278, Ostrava - Dubina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12. 1. 2026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83.25" customHeight="1">
      <c r="A27" s="145"/>
      <c r="B27" s="146"/>
      <c r="C27" s="145"/>
      <c r="D27" s="145"/>
      <c r="E27" s="147" t="s">
        <v>90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ROUND((SUM(BE123:BE144)),  2)</f>
        <v>0</v>
      </c>
      <c r="G33" s="38"/>
      <c r="H33" s="38"/>
      <c r="I33" s="155">
        <v>0.20999999999999999</v>
      </c>
      <c r="J33" s="154">
        <f>ROUND(((SUM(BE123:BE144))*I33),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ROUND((SUM(BF123:BF144)),  2)</f>
        <v>0</v>
      </c>
      <c r="G34" s="38"/>
      <c r="H34" s="38"/>
      <c r="I34" s="155">
        <v>0.12</v>
      </c>
      <c r="J34" s="154">
        <f>ROUND(((SUM(BF123:BF144))*I34),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ROUND((SUM(BG123:BG144)),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ROUND((SUM(BH123:BH144)),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ROUND((SUM(BI123:BI144)),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Havarijní odstranění stat.poruch v 1.NP BD na ul. Fr.Formana 28/277, 30/278, Ostrava - Dubina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00 - Ostatní a vedlejší náklady stavby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12. 1. 2026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97</v>
      </c>
      <c r="E98" s="182"/>
      <c r="F98" s="182"/>
      <c r="G98" s="182"/>
      <c r="H98" s="182"/>
      <c r="I98" s="182"/>
      <c r="J98" s="183">
        <f>J125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98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99</v>
      </c>
      <c r="E100" s="188"/>
      <c r="F100" s="188"/>
      <c r="G100" s="188"/>
      <c r="H100" s="188"/>
      <c r="I100" s="188"/>
      <c r="J100" s="189">
        <f>J129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100</v>
      </c>
      <c r="E101" s="188"/>
      <c r="F101" s="188"/>
      <c r="G101" s="188"/>
      <c r="H101" s="188"/>
      <c r="I101" s="188"/>
      <c r="J101" s="189">
        <f>J134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101</v>
      </c>
      <c r="E102" s="188"/>
      <c r="F102" s="188"/>
      <c r="G102" s="188"/>
      <c r="H102" s="188"/>
      <c r="I102" s="188"/>
      <c r="J102" s="189">
        <f>J137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102</v>
      </c>
      <c r="E103" s="188"/>
      <c r="F103" s="188"/>
      <c r="G103" s="188"/>
      <c r="H103" s="188"/>
      <c r="I103" s="188"/>
      <c r="J103" s="189">
        <f>J140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Havarijní odstranění stat.poruch v 1.NP BD na ul. Fr.Formana 28/277, 30/278, Ostrava - Dubina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88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00 - Ostatní a vedlejší náklady stavby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12. 1. 2026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104</v>
      </c>
      <c r="D122" s="194" t="s">
        <v>59</v>
      </c>
      <c r="E122" s="194" t="s">
        <v>55</v>
      </c>
      <c r="F122" s="194" t="s">
        <v>56</v>
      </c>
      <c r="G122" s="194" t="s">
        <v>105</v>
      </c>
      <c r="H122" s="194" t="s">
        <v>106</v>
      </c>
      <c r="I122" s="194" t="s">
        <v>107</v>
      </c>
      <c r="J122" s="195" t="s">
        <v>93</v>
      </c>
      <c r="K122" s="196" t="s">
        <v>108</v>
      </c>
      <c r="L122" s="197"/>
      <c r="M122" s="100" t="s">
        <v>1</v>
      </c>
      <c r="N122" s="101" t="s">
        <v>38</v>
      </c>
      <c r="O122" s="101" t="s">
        <v>109</v>
      </c>
      <c r="P122" s="101" t="s">
        <v>110</v>
      </c>
      <c r="Q122" s="101" t="s">
        <v>111</v>
      </c>
      <c r="R122" s="101" t="s">
        <v>112</v>
      </c>
      <c r="S122" s="101" t="s">
        <v>113</v>
      </c>
      <c r="T122" s="102" t="s">
        <v>114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115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P124+P125</f>
        <v>0</v>
      </c>
      <c r="Q123" s="104"/>
      <c r="R123" s="200">
        <f>R124+R125</f>
        <v>0</v>
      </c>
      <c r="S123" s="104"/>
      <c r="T123" s="201">
        <f>T124+T125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95</v>
      </c>
      <c r="BK123" s="202">
        <f>BK124+BK125</f>
        <v>0</v>
      </c>
    </row>
    <row r="124" s="12" customFormat="1" ht="25.92" customHeight="1">
      <c r="A124" s="12"/>
      <c r="B124" s="203"/>
      <c r="C124" s="204"/>
      <c r="D124" s="205" t="s">
        <v>73</v>
      </c>
      <c r="E124" s="206" t="s">
        <v>116</v>
      </c>
      <c r="F124" s="206" t="s">
        <v>117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v>0</v>
      </c>
      <c r="Q124" s="211"/>
      <c r="R124" s="212">
        <v>0</v>
      </c>
      <c r="S124" s="211"/>
      <c r="T124" s="213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82</v>
      </c>
      <c r="AT124" s="215" t="s">
        <v>73</v>
      </c>
      <c r="AU124" s="215" t="s">
        <v>74</v>
      </c>
      <c r="AY124" s="214" t="s">
        <v>118</v>
      </c>
      <c r="BK124" s="216">
        <v>0</v>
      </c>
    </row>
    <row r="125" s="12" customFormat="1" ht="25.92" customHeight="1">
      <c r="A125" s="12"/>
      <c r="B125" s="203"/>
      <c r="C125" s="204"/>
      <c r="D125" s="205" t="s">
        <v>73</v>
      </c>
      <c r="E125" s="206" t="s">
        <v>119</v>
      </c>
      <c r="F125" s="206" t="s">
        <v>120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P126+P129+P134+P137+P140</f>
        <v>0</v>
      </c>
      <c r="Q125" s="211"/>
      <c r="R125" s="212">
        <f>R126+R129+R134+R137+R140</f>
        <v>0</v>
      </c>
      <c r="S125" s="211"/>
      <c r="T125" s="213">
        <f>T126+T129+T134+T137+T140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121</v>
      </c>
      <c r="AT125" s="215" t="s">
        <v>73</v>
      </c>
      <c r="AU125" s="215" t="s">
        <v>74</v>
      </c>
      <c r="AY125" s="214" t="s">
        <v>118</v>
      </c>
      <c r="BK125" s="216">
        <f>BK126+BK129+BK134+BK137+BK140</f>
        <v>0</v>
      </c>
    </row>
    <row r="126" s="12" customFormat="1" ht="22.8" customHeight="1">
      <c r="A126" s="12"/>
      <c r="B126" s="203"/>
      <c r="C126" s="204"/>
      <c r="D126" s="205" t="s">
        <v>73</v>
      </c>
      <c r="E126" s="217" t="s">
        <v>122</v>
      </c>
      <c r="F126" s="217" t="s">
        <v>123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SUM(P127:P128)</f>
        <v>0</v>
      </c>
      <c r="Q126" s="211"/>
      <c r="R126" s="212">
        <f>SUM(R127:R128)</f>
        <v>0</v>
      </c>
      <c r="S126" s="211"/>
      <c r="T126" s="213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121</v>
      </c>
      <c r="AT126" s="215" t="s">
        <v>73</v>
      </c>
      <c r="AU126" s="215" t="s">
        <v>82</v>
      </c>
      <c r="AY126" s="214" t="s">
        <v>118</v>
      </c>
      <c r="BK126" s="216">
        <f>SUM(BK127:BK128)</f>
        <v>0</v>
      </c>
    </row>
    <row r="127" s="2" customFormat="1" ht="24.15" customHeight="1">
      <c r="A127" s="38"/>
      <c r="B127" s="39"/>
      <c r="C127" s="219" t="s">
        <v>82</v>
      </c>
      <c r="D127" s="219" t="s">
        <v>124</v>
      </c>
      <c r="E127" s="220" t="s">
        <v>125</v>
      </c>
      <c r="F127" s="221" t="s">
        <v>126</v>
      </c>
      <c r="G127" s="222" t="s">
        <v>127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40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128</v>
      </c>
      <c r="AT127" s="231" t="s">
        <v>124</v>
      </c>
      <c r="AU127" s="231" t="s">
        <v>129</v>
      </c>
      <c r="AY127" s="17" t="s">
        <v>118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129</v>
      </c>
      <c r="BK127" s="232">
        <f>ROUND(I127*H127,2)</f>
        <v>0</v>
      </c>
      <c r="BL127" s="17" t="s">
        <v>128</v>
      </c>
      <c r="BM127" s="231" t="s">
        <v>130</v>
      </c>
    </row>
    <row r="128" s="2" customFormat="1" ht="24.15" customHeight="1">
      <c r="A128" s="38"/>
      <c r="B128" s="39"/>
      <c r="C128" s="219" t="s">
        <v>129</v>
      </c>
      <c r="D128" s="219" t="s">
        <v>124</v>
      </c>
      <c r="E128" s="220" t="s">
        <v>131</v>
      </c>
      <c r="F128" s="221" t="s">
        <v>132</v>
      </c>
      <c r="G128" s="222" t="s">
        <v>133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40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128</v>
      </c>
      <c r="AT128" s="231" t="s">
        <v>124</v>
      </c>
      <c r="AU128" s="231" t="s">
        <v>129</v>
      </c>
      <c r="AY128" s="17" t="s">
        <v>118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129</v>
      </c>
      <c r="BK128" s="232">
        <f>ROUND(I128*H128,2)</f>
        <v>0</v>
      </c>
      <c r="BL128" s="17" t="s">
        <v>128</v>
      </c>
      <c r="BM128" s="231" t="s">
        <v>134</v>
      </c>
    </row>
    <row r="129" s="12" customFormat="1" ht="22.8" customHeight="1">
      <c r="A129" s="12"/>
      <c r="B129" s="203"/>
      <c r="C129" s="204"/>
      <c r="D129" s="205" t="s">
        <v>73</v>
      </c>
      <c r="E129" s="217" t="s">
        <v>135</v>
      </c>
      <c r="F129" s="217" t="s">
        <v>136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SUM(P130:P133)</f>
        <v>0</v>
      </c>
      <c r="Q129" s="211"/>
      <c r="R129" s="212">
        <f>SUM(R130:R133)</f>
        <v>0</v>
      </c>
      <c r="S129" s="211"/>
      <c r="T129" s="213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121</v>
      </c>
      <c r="AT129" s="215" t="s">
        <v>73</v>
      </c>
      <c r="AU129" s="215" t="s">
        <v>82</v>
      </c>
      <c r="AY129" s="214" t="s">
        <v>118</v>
      </c>
      <c r="BK129" s="216">
        <f>SUM(BK130:BK133)</f>
        <v>0</v>
      </c>
    </row>
    <row r="130" s="2" customFormat="1" ht="21.75" customHeight="1">
      <c r="A130" s="38"/>
      <c r="B130" s="39"/>
      <c r="C130" s="219" t="s">
        <v>137</v>
      </c>
      <c r="D130" s="219" t="s">
        <v>124</v>
      </c>
      <c r="E130" s="220" t="s">
        <v>138</v>
      </c>
      <c r="F130" s="221" t="s">
        <v>139</v>
      </c>
      <c r="G130" s="222" t="s">
        <v>140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40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141</v>
      </c>
      <c r="AT130" s="231" t="s">
        <v>124</v>
      </c>
      <c r="AU130" s="231" t="s">
        <v>129</v>
      </c>
      <c r="AY130" s="17" t="s">
        <v>118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129</v>
      </c>
      <c r="BK130" s="232">
        <f>ROUND(I130*H130,2)</f>
        <v>0</v>
      </c>
      <c r="BL130" s="17" t="s">
        <v>141</v>
      </c>
      <c r="BM130" s="231" t="s">
        <v>142</v>
      </c>
    </row>
    <row r="131" s="2" customFormat="1">
      <c r="A131" s="38"/>
      <c r="B131" s="39"/>
      <c r="C131" s="40"/>
      <c r="D131" s="233" t="s">
        <v>143</v>
      </c>
      <c r="E131" s="40"/>
      <c r="F131" s="234" t="s">
        <v>144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143</v>
      </c>
      <c r="AU131" s="17" t="s">
        <v>129</v>
      </c>
    </row>
    <row r="132" s="2" customFormat="1" ht="16.5" customHeight="1">
      <c r="A132" s="38"/>
      <c r="B132" s="39"/>
      <c r="C132" s="219" t="s">
        <v>141</v>
      </c>
      <c r="D132" s="219" t="s">
        <v>124</v>
      </c>
      <c r="E132" s="220" t="s">
        <v>145</v>
      </c>
      <c r="F132" s="221" t="s">
        <v>146</v>
      </c>
      <c r="G132" s="222" t="s">
        <v>140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40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141</v>
      </c>
      <c r="AT132" s="231" t="s">
        <v>124</v>
      </c>
      <c r="AU132" s="231" t="s">
        <v>129</v>
      </c>
      <c r="AY132" s="17" t="s">
        <v>118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129</v>
      </c>
      <c r="BK132" s="232">
        <f>ROUND(I132*H132,2)</f>
        <v>0</v>
      </c>
      <c r="BL132" s="17" t="s">
        <v>141</v>
      </c>
      <c r="BM132" s="231" t="s">
        <v>147</v>
      </c>
    </row>
    <row r="133" s="2" customFormat="1">
      <c r="A133" s="38"/>
      <c r="B133" s="39"/>
      <c r="C133" s="40"/>
      <c r="D133" s="233" t="s">
        <v>143</v>
      </c>
      <c r="E133" s="40"/>
      <c r="F133" s="234" t="s">
        <v>148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143</v>
      </c>
      <c r="AU133" s="17" t="s">
        <v>129</v>
      </c>
    </row>
    <row r="134" s="12" customFormat="1" ht="22.8" customHeight="1">
      <c r="A134" s="12"/>
      <c r="B134" s="203"/>
      <c r="C134" s="204"/>
      <c r="D134" s="205" t="s">
        <v>73</v>
      </c>
      <c r="E134" s="217" t="s">
        <v>149</v>
      </c>
      <c r="F134" s="217" t="s">
        <v>150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SUM(P135:P136)</f>
        <v>0</v>
      </c>
      <c r="Q134" s="211"/>
      <c r="R134" s="212">
        <f>SUM(R135:R136)</f>
        <v>0</v>
      </c>
      <c r="S134" s="211"/>
      <c r="T134" s="213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121</v>
      </c>
      <c r="AT134" s="215" t="s">
        <v>73</v>
      </c>
      <c r="AU134" s="215" t="s">
        <v>82</v>
      </c>
      <c r="AY134" s="214" t="s">
        <v>118</v>
      </c>
      <c r="BK134" s="216">
        <f>SUM(BK135:BK136)</f>
        <v>0</v>
      </c>
    </row>
    <row r="135" s="2" customFormat="1" ht="16.5" customHeight="1">
      <c r="A135" s="38"/>
      <c r="B135" s="39"/>
      <c r="C135" s="219" t="s">
        <v>121</v>
      </c>
      <c r="D135" s="219" t="s">
        <v>124</v>
      </c>
      <c r="E135" s="220" t="s">
        <v>151</v>
      </c>
      <c r="F135" s="221" t="s">
        <v>152</v>
      </c>
      <c r="G135" s="222" t="s">
        <v>140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40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141</v>
      </c>
      <c r="AT135" s="231" t="s">
        <v>124</v>
      </c>
      <c r="AU135" s="231" t="s">
        <v>129</v>
      </c>
      <c r="AY135" s="17" t="s">
        <v>118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129</v>
      </c>
      <c r="BK135" s="232">
        <f>ROUND(I135*H135,2)</f>
        <v>0</v>
      </c>
      <c r="BL135" s="17" t="s">
        <v>141</v>
      </c>
      <c r="BM135" s="231" t="s">
        <v>153</v>
      </c>
    </row>
    <row r="136" s="2" customFormat="1">
      <c r="A136" s="38"/>
      <c r="B136" s="39"/>
      <c r="C136" s="40"/>
      <c r="D136" s="233" t="s">
        <v>143</v>
      </c>
      <c r="E136" s="40"/>
      <c r="F136" s="234" t="s">
        <v>154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143</v>
      </c>
      <c r="AU136" s="17" t="s">
        <v>129</v>
      </c>
    </row>
    <row r="137" s="12" customFormat="1" ht="22.8" customHeight="1">
      <c r="A137" s="12"/>
      <c r="B137" s="203"/>
      <c r="C137" s="204"/>
      <c r="D137" s="205" t="s">
        <v>73</v>
      </c>
      <c r="E137" s="217" t="s">
        <v>155</v>
      </c>
      <c r="F137" s="217" t="s">
        <v>156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SUM(P138:P139)</f>
        <v>0</v>
      </c>
      <c r="Q137" s="211"/>
      <c r="R137" s="212">
        <f>SUM(R138:R139)</f>
        <v>0</v>
      </c>
      <c r="S137" s="211"/>
      <c r="T137" s="21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121</v>
      </c>
      <c r="AT137" s="215" t="s">
        <v>73</v>
      </c>
      <c r="AU137" s="215" t="s">
        <v>82</v>
      </c>
      <c r="AY137" s="214" t="s">
        <v>118</v>
      </c>
      <c r="BK137" s="216">
        <f>SUM(BK138:BK139)</f>
        <v>0</v>
      </c>
    </row>
    <row r="138" s="2" customFormat="1" ht="16.5" customHeight="1">
      <c r="A138" s="38"/>
      <c r="B138" s="39"/>
      <c r="C138" s="219" t="s">
        <v>157</v>
      </c>
      <c r="D138" s="219" t="s">
        <v>124</v>
      </c>
      <c r="E138" s="220" t="s">
        <v>158</v>
      </c>
      <c r="F138" s="221" t="s">
        <v>159</v>
      </c>
      <c r="G138" s="222" t="s">
        <v>127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40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128</v>
      </c>
      <c r="AT138" s="231" t="s">
        <v>124</v>
      </c>
      <c r="AU138" s="231" t="s">
        <v>129</v>
      </c>
      <c r="AY138" s="17" t="s">
        <v>118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129</v>
      </c>
      <c r="BK138" s="232">
        <f>ROUND(I138*H138,2)</f>
        <v>0</v>
      </c>
      <c r="BL138" s="17" t="s">
        <v>128</v>
      </c>
      <c r="BM138" s="231" t="s">
        <v>160</v>
      </c>
    </row>
    <row r="139" s="2" customFormat="1">
      <c r="A139" s="38"/>
      <c r="B139" s="39"/>
      <c r="C139" s="40"/>
      <c r="D139" s="233" t="s">
        <v>143</v>
      </c>
      <c r="E139" s="40"/>
      <c r="F139" s="234" t="s">
        <v>161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143</v>
      </c>
      <c r="AU139" s="17" t="s">
        <v>129</v>
      </c>
    </row>
    <row r="140" s="12" customFormat="1" ht="22.8" customHeight="1">
      <c r="A140" s="12"/>
      <c r="B140" s="203"/>
      <c r="C140" s="204"/>
      <c r="D140" s="205" t="s">
        <v>73</v>
      </c>
      <c r="E140" s="217" t="s">
        <v>162</v>
      </c>
      <c r="F140" s="217" t="s">
        <v>163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SUM(P141:P144)</f>
        <v>0</v>
      </c>
      <c r="Q140" s="211"/>
      <c r="R140" s="212">
        <f>SUM(R141:R144)</f>
        <v>0</v>
      </c>
      <c r="S140" s="211"/>
      <c r="T140" s="213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121</v>
      </c>
      <c r="AT140" s="215" t="s">
        <v>73</v>
      </c>
      <c r="AU140" s="215" t="s">
        <v>82</v>
      </c>
      <c r="AY140" s="214" t="s">
        <v>118</v>
      </c>
      <c r="BK140" s="216">
        <f>SUM(BK141:BK144)</f>
        <v>0</v>
      </c>
    </row>
    <row r="141" s="2" customFormat="1" ht="16.5" customHeight="1">
      <c r="A141" s="38"/>
      <c r="B141" s="39"/>
      <c r="C141" s="219" t="s">
        <v>164</v>
      </c>
      <c r="D141" s="219" t="s">
        <v>124</v>
      </c>
      <c r="E141" s="220" t="s">
        <v>165</v>
      </c>
      <c r="F141" s="221" t="s">
        <v>166</v>
      </c>
      <c r="G141" s="222" t="s">
        <v>127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40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128</v>
      </c>
      <c r="AT141" s="231" t="s">
        <v>124</v>
      </c>
      <c r="AU141" s="231" t="s">
        <v>129</v>
      </c>
      <c r="AY141" s="17" t="s">
        <v>118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129</v>
      </c>
      <c r="BK141" s="232">
        <f>ROUND(I141*H141,2)</f>
        <v>0</v>
      </c>
      <c r="BL141" s="17" t="s">
        <v>128</v>
      </c>
      <c r="BM141" s="231" t="s">
        <v>167</v>
      </c>
    </row>
    <row r="142" s="2" customFormat="1" ht="16.5" customHeight="1">
      <c r="A142" s="38"/>
      <c r="B142" s="39"/>
      <c r="C142" s="219" t="s">
        <v>168</v>
      </c>
      <c r="D142" s="219" t="s">
        <v>124</v>
      </c>
      <c r="E142" s="220" t="s">
        <v>169</v>
      </c>
      <c r="F142" s="221" t="s">
        <v>170</v>
      </c>
      <c r="G142" s="222" t="s">
        <v>127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40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171</v>
      </c>
      <c r="AT142" s="231" t="s">
        <v>124</v>
      </c>
      <c r="AU142" s="231" t="s">
        <v>129</v>
      </c>
      <c r="AY142" s="17" t="s">
        <v>118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129</v>
      </c>
      <c r="BK142" s="232">
        <f>ROUND(I142*H142,2)</f>
        <v>0</v>
      </c>
      <c r="BL142" s="17" t="s">
        <v>171</v>
      </c>
      <c r="BM142" s="231" t="s">
        <v>172</v>
      </c>
    </row>
    <row r="143" s="2" customFormat="1" ht="16.5" customHeight="1">
      <c r="A143" s="38"/>
      <c r="B143" s="39"/>
      <c r="C143" s="219" t="s">
        <v>173</v>
      </c>
      <c r="D143" s="219" t="s">
        <v>124</v>
      </c>
      <c r="E143" s="220" t="s">
        <v>174</v>
      </c>
      <c r="F143" s="221" t="s">
        <v>175</v>
      </c>
      <c r="G143" s="222" t="s">
        <v>127</v>
      </c>
      <c r="H143" s="223">
        <v>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40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171</v>
      </c>
      <c r="AT143" s="231" t="s">
        <v>124</v>
      </c>
      <c r="AU143" s="231" t="s">
        <v>129</v>
      </c>
      <c r="AY143" s="17" t="s">
        <v>118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129</v>
      </c>
      <c r="BK143" s="232">
        <f>ROUND(I143*H143,2)</f>
        <v>0</v>
      </c>
      <c r="BL143" s="17" t="s">
        <v>171</v>
      </c>
      <c r="BM143" s="231" t="s">
        <v>176</v>
      </c>
    </row>
    <row r="144" s="2" customFormat="1" ht="37.8" customHeight="1">
      <c r="A144" s="38"/>
      <c r="B144" s="39"/>
      <c r="C144" s="219" t="s">
        <v>177</v>
      </c>
      <c r="D144" s="219" t="s">
        <v>124</v>
      </c>
      <c r="E144" s="220" t="s">
        <v>178</v>
      </c>
      <c r="F144" s="221" t="s">
        <v>179</v>
      </c>
      <c r="G144" s="222" t="s">
        <v>133</v>
      </c>
      <c r="H144" s="223">
        <v>1</v>
      </c>
      <c r="I144" s="224"/>
      <c r="J144" s="225">
        <f>ROUND(I144*H144,2)</f>
        <v>0</v>
      </c>
      <c r="K144" s="226"/>
      <c r="L144" s="44"/>
      <c r="M144" s="238" t="s">
        <v>1</v>
      </c>
      <c r="N144" s="239" t="s">
        <v>40</v>
      </c>
      <c r="O144" s="240"/>
      <c r="P144" s="241">
        <f>O144*H144</f>
        <v>0</v>
      </c>
      <c r="Q144" s="241">
        <v>0</v>
      </c>
      <c r="R144" s="241">
        <f>Q144*H144</f>
        <v>0</v>
      </c>
      <c r="S144" s="241">
        <v>0</v>
      </c>
      <c r="T144" s="24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171</v>
      </c>
      <c r="AT144" s="231" t="s">
        <v>124</v>
      </c>
      <c r="AU144" s="231" t="s">
        <v>129</v>
      </c>
      <c r="AY144" s="17" t="s">
        <v>118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129</v>
      </c>
      <c r="BK144" s="232">
        <f>ROUND(I144*H144,2)</f>
        <v>0</v>
      </c>
      <c r="BL144" s="17" t="s">
        <v>171</v>
      </c>
      <c r="BM144" s="231" t="s">
        <v>180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fDT3EYZMdLff3tJ8IolNorIXZkb20pWobfpfvFR/ElZTwObTlVro/NEC2l7HX5uGDzCHLO752jmLP2/UepdI8Q==" hashValue="D40xrl++G5J7lPPURkRrUeCxWX2S6iaObFxDRTMWZ0EP2497a8JP1cJDyXIx1cViELAVmc/6gt0KsKzUFFvjvA==" algorithmName="SHA-512" password="FD20"/>
  <autoFilter ref="C122:K1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Havarijní odstranění stat.poruch v 1.NP BD na ul. Fr.Formana 28/277, 30/278, Ostrava - Dubina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12. 1. 2026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83.25" customHeight="1">
      <c r="A27" s="145"/>
      <c r="B27" s="146"/>
      <c r="C27" s="145"/>
      <c r="D27" s="145"/>
      <c r="E27" s="147" t="s">
        <v>90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ROUND(J147,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ROUND((SUM(BE147:BE862)),  2)</f>
        <v>0</v>
      </c>
      <c r="G33" s="38"/>
      <c r="H33" s="38"/>
      <c r="I33" s="155">
        <v>0.20999999999999999</v>
      </c>
      <c r="J33" s="154">
        <f>ROUND(((SUM(BE147:BE862))*I33),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ROUND((SUM(BF147:BF862)),  2)</f>
        <v>0</v>
      </c>
      <c r="G34" s="38"/>
      <c r="H34" s="38"/>
      <c r="I34" s="155">
        <v>0.12</v>
      </c>
      <c r="J34" s="154">
        <f>ROUND(((SUM(BF147:BF862))*I34),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ROUND((SUM(BG147:BG862)),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ROUND((SUM(BH147:BH862)),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ROUND((SUM(BI147:BI862)),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Havarijní odstranění stat.poruch v 1.NP BD na ul. Fr.Formana 28/277, 30/278, Ostrava - Dubina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D.1.1 - Architektonicko-stavební řešení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12. 1. 2026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J147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J148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182</v>
      </c>
      <c r="E98" s="188"/>
      <c r="F98" s="188"/>
      <c r="G98" s="188"/>
      <c r="H98" s="188"/>
      <c r="I98" s="188"/>
      <c r="J98" s="189">
        <f>J149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183</v>
      </c>
      <c r="E99" s="188"/>
      <c r="F99" s="188"/>
      <c r="G99" s="188"/>
      <c r="H99" s="188"/>
      <c r="I99" s="188"/>
      <c r="J99" s="189">
        <f>J245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184</v>
      </c>
      <c r="E100" s="188"/>
      <c r="F100" s="188"/>
      <c r="G100" s="188"/>
      <c r="H100" s="188"/>
      <c r="I100" s="188"/>
      <c r="J100" s="189">
        <f>J253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185</v>
      </c>
      <c r="E101" s="188"/>
      <c r="F101" s="188"/>
      <c r="G101" s="188"/>
      <c r="H101" s="188"/>
      <c r="I101" s="188"/>
      <c r="J101" s="189">
        <f>J320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186</v>
      </c>
      <c r="E102" s="188"/>
      <c r="F102" s="188"/>
      <c r="G102" s="188"/>
      <c r="H102" s="188"/>
      <c r="I102" s="188"/>
      <c r="J102" s="189">
        <f>J501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187</v>
      </c>
      <c r="E103" s="188"/>
      <c r="F103" s="188"/>
      <c r="G103" s="188"/>
      <c r="H103" s="188"/>
      <c r="I103" s="188"/>
      <c r="J103" s="189">
        <f>J525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188</v>
      </c>
      <c r="E104" s="182"/>
      <c r="F104" s="182"/>
      <c r="G104" s="182"/>
      <c r="H104" s="182"/>
      <c r="I104" s="182"/>
      <c r="J104" s="183">
        <f>J527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189</v>
      </c>
      <c r="E105" s="188"/>
      <c r="F105" s="188"/>
      <c r="G105" s="188"/>
      <c r="H105" s="188"/>
      <c r="I105" s="188"/>
      <c r="J105" s="189">
        <f>J528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190</v>
      </c>
      <c r="E106" s="188"/>
      <c r="F106" s="188"/>
      <c r="G106" s="188"/>
      <c r="H106" s="188"/>
      <c r="I106" s="188"/>
      <c r="J106" s="189">
        <f>J558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191</v>
      </c>
      <c r="E107" s="188"/>
      <c r="F107" s="188"/>
      <c r="G107" s="188"/>
      <c r="H107" s="188"/>
      <c r="I107" s="188"/>
      <c r="J107" s="189">
        <f>J561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192</v>
      </c>
      <c r="E108" s="188"/>
      <c r="F108" s="188"/>
      <c r="G108" s="188"/>
      <c r="H108" s="188"/>
      <c r="I108" s="188"/>
      <c r="J108" s="189">
        <f>J569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193</v>
      </c>
      <c r="E109" s="188"/>
      <c r="F109" s="188"/>
      <c r="G109" s="188"/>
      <c r="H109" s="188"/>
      <c r="I109" s="188"/>
      <c r="J109" s="189">
        <f>J574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194</v>
      </c>
      <c r="E110" s="188"/>
      <c r="F110" s="188"/>
      <c r="G110" s="188"/>
      <c r="H110" s="188"/>
      <c r="I110" s="188"/>
      <c r="J110" s="189">
        <f>J582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195</v>
      </c>
      <c r="E111" s="188"/>
      <c r="F111" s="188"/>
      <c r="G111" s="188"/>
      <c r="H111" s="188"/>
      <c r="I111" s="188"/>
      <c r="J111" s="189">
        <f>J592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196</v>
      </c>
      <c r="E112" s="188"/>
      <c r="F112" s="188"/>
      <c r="G112" s="188"/>
      <c r="H112" s="188"/>
      <c r="I112" s="188"/>
      <c r="J112" s="189">
        <f>J608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197</v>
      </c>
      <c r="E113" s="188"/>
      <c r="F113" s="188"/>
      <c r="G113" s="188"/>
      <c r="H113" s="188"/>
      <c r="I113" s="188"/>
      <c r="J113" s="189">
        <f>J614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198</v>
      </c>
      <c r="E114" s="188"/>
      <c r="F114" s="188"/>
      <c r="G114" s="188"/>
      <c r="H114" s="188"/>
      <c r="I114" s="188"/>
      <c r="J114" s="189">
        <f>J636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199</v>
      </c>
      <c r="E115" s="188"/>
      <c r="F115" s="188"/>
      <c r="G115" s="188"/>
      <c r="H115" s="188"/>
      <c r="I115" s="188"/>
      <c r="J115" s="189">
        <f>J662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200</v>
      </c>
      <c r="E116" s="188"/>
      <c r="F116" s="188"/>
      <c r="G116" s="188"/>
      <c r="H116" s="188"/>
      <c r="I116" s="188"/>
      <c r="J116" s="189">
        <f>J676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201</v>
      </c>
      <c r="E117" s="188"/>
      <c r="F117" s="188"/>
      <c r="G117" s="188"/>
      <c r="H117" s="188"/>
      <c r="I117" s="188"/>
      <c r="J117" s="189">
        <f>J726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202</v>
      </c>
      <c r="E118" s="188"/>
      <c r="F118" s="188"/>
      <c r="G118" s="188"/>
      <c r="H118" s="188"/>
      <c r="I118" s="188"/>
      <c r="J118" s="189">
        <f>J742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203</v>
      </c>
      <c r="E119" s="188"/>
      <c r="F119" s="188"/>
      <c r="G119" s="188"/>
      <c r="H119" s="188"/>
      <c r="I119" s="188"/>
      <c r="J119" s="189">
        <f>J770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204</v>
      </c>
      <c r="E120" s="188"/>
      <c r="F120" s="188"/>
      <c r="G120" s="188"/>
      <c r="H120" s="188"/>
      <c r="I120" s="188"/>
      <c r="J120" s="189">
        <f>J772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5"/>
      <c r="C121" s="186"/>
      <c r="D121" s="187" t="s">
        <v>205</v>
      </c>
      <c r="E121" s="188"/>
      <c r="F121" s="188"/>
      <c r="G121" s="188"/>
      <c r="H121" s="188"/>
      <c r="I121" s="188"/>
      <c r="J121" s="189">
        <f>J800</f>
        <v>0</v>
      </c>
      <c r="K121" s="186"/>
      <c r="L121" s="19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79"/>
      <c r="C122" s="180"/>
      <c r="D122" s="181" t="s">
        <v>206</v>
      </c>
      <c r="E122" s="182"/>
      <c r="F122" s="182"/>
      <c r="G122" s="182"/>
      <c r="H122" s="182"/>
      <c r="I122" s="182"/>
      <c r="J122" s="183">
        <f>J809</f>
        <v>0</v>
      </c>
      <c r="K122" s="180"/>
      <c r="L122" s="184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85"/>
      <c r="C123" s="186"/>
      <c r="D123" s="187" t="s">
        <v>207</v>
      </c>
      <c r="E123" s="188"/>
      <c r="F123" s="188"/>
      <c r="G123" s="188"/>
      <c r="H123" s="188"/>
      <c r="I123" s="188"/>
      <c r="J123" s="189">
        <f>J810</f>
        <v>0</v>
      </c>
      <c r="K123" s="186"/>
      <c r="L123" s="19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5"/>
      <c r="C124" s="186"/>
      <c r="D124" s="187" t="s">
        <v>208</v>
      </c>
      <c r="E124" s="188"/>
      <c r="F124" s="188"/>
      <c r="G124" s="188"/>
      <c r="H124" s="188"/>
      <c r="I124" s="188"/>
      <c r="J124" s="189">
        <f>J847</f>
        <v>0</v>
      </c>
      <c r="K124" s="186"/>
      <c r="L124" s="19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5"/>
      <c r="C125" s="186"/>
      <c r="D125" s="187" t="s">
        <v>209</v>
      </c>
      <c r="E125" s="188"/>
      <c r="F125" s="188"/>
      <c r="G125" s="188"/>
      <c r="H125" s="188"/>
      <c r="I125" s="188"/>
      <c r="J125" s="189">
        <f>J854</f>
        <v>0</v>
      </c>
      <c r="K125" s="186"/>
      <c r="L125" s="19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79"/>
      <c r="C126" s="180"/>
      <c r="D126" s="181" t="s">
        <v>210</v>
      </c>
      <c r="E126" s="182"/>
      <c r="F126" s="182"/>
      <c r="G126" s="182"/>
      <c r="H126" s="182"/>
      <c r="I126" s="182"/>
      <c r="J126" s="183">
        <f>J857</f>
        <v>0</v>
      </c>
      <c r="K126" s="180"/>
      <c r="L126" s="184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179"/>
      <c r="C127" s="180"/>
      <c r="D127" s="181" t="s">
        <v>211</v>
      </c>
      <c r="E127" s="182"/>
      <c r="F127" s="182"/>
      <c r="G127" s="182"/>
      <c r="H127" s="182"/>
      <c r="I127" s="182"/>
      <c r="J127" s="183">
        <f>J861</f>
        <v>0</v>
      </c>
      <c r="K127" s="180"/>
      <c r="L127" s="184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2" customFormat="1" ht="21.84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3" s="2" customFormat="1" ht="6.96" customHeight="1">
      <c r="A133" s="38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4.96" customHeight="1">
      <c r="A134" s="38"/>
      <c r="B134" s="39"/>
      <c r="C134" s="23" t="s">
        <v>103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16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26.25" customHeight="1">
      <c r="A137" s="38"/>
      <c r="B137" s="39"/>
      <c r="C137" s="40"/>
      <c r="D137" s="40"/>
      <c r="E137" s="174" t="str">
        <f>E7</f>
        <v>Havarijní odstranění stat.poruch v 1.NP BD na ul. Fr.Formana 28/277, 30/278, Ostrava - Dubina</v>
      </c>
      <c r="F137" s="32"/>
      <c r="G137" s="32"/>
      <c r="H137" s="32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88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76" t="str">
        <f>E9</f>
        <v>D.1.1 - Architektonicko-stavební řešení</v>
      </c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20</v>
      </c>
      <c r="D141" s="40"/>
      <c r="E141" s="40"/>
      <c r="F141" s="27" t="str">
        <f>F12</f>
        <v xml:space="preserve"> </v>
      </c>
      <c r="G141" s="40"/>
      <c r="H141" s="40"/>
      <c r="I141" s="32" t="s">
        <v>22</v>
      </c>
      <c r="J141" s="79" t="str">
        <f>IF(J12="","",J12)</f>
        <v>12. 1. 2026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24</v>
      </c>
      <c r="D143" s="40"/>
      <c r="E143" s="40"/>
      <c r="F143" s="27" t="str">
        <f>E15</f>
        <v xml:space="preserve"> </v>
      </c>
      <c r="G143" s="40"/>
      <c r="H143" s="40"/>
      <c r="I143" s="32" t="s">
        <v>29</v>
      </c>
      <c r="J143" s="36" t="str">
        <f>E21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27</v>
      </c>
      <c r="D144" s="40"/>
      <c r="E144" s="40"/>
      <c r="F144" s="27" t="str">
        <f>IF(E18="","",E18)</f>
        <v>Vyplň údaj</v>
      </c>
      <c r="G144" s="40"/>
      <c r="H144" s="40"/>
      <c r="I144" s="32" t="s">
        <v>31</v>
      </c>
      <c r="J144" s="36" t="str">
        <f>E24</f>
        <v xml:space="preserve"> 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0.32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11" customFormat="1" ht="29.28" customHeight="1">
      <c r="A146" s="191"/>
      <c r="B146" s="192"/>
      <c r="C146" s="193" t="s">
        <v>104</v>
      </c>
      <c r="D146" s="194" t="s">
        <v>59</v>
      </c>
      <c r="E146" s="194" t="s">
        <v>55</v>
      </c>
      <c r="F146" s="194" t="s">
        <v>56</v>
      </c>
      <c r="G146" s="194" t="s">
        <v>105</v>
      </c>
      <c r="H146" s="194" t="s">
        <v>106</v>
      </c>
      <c r="I146" s="194" t="s">
        <v>107</v>
      </c>
      <c r="J146" s="195" t="s">
        <v>93</v>
      </c>
      <c r="K146" s="196" t="s">
        <v>108</v>
      </c>
      <c r="L146" s="197"/>
      <c r="M146" s="100" t="s">
        <v>1</v>
      </c>
      <c r="N146" s="101" t="s">
        <v>38</v>
      </c>
      <c r="O146" s="101" t="s">
        <v>109</v>
      </c>
      <c r="P146" s="101" t="s">
        <v>110</v>
      </c>
      <c r="Q146" s="101" t="s">
        <v>111</v>
      </c>
      <c r="R146" s="101" t="s">
        <v>112</v>
      </c>
      <c r="S146" s="101" t="s">
        <v>113</v>
      </c>
      <c r="T146" s="102" t="s">
        <v>114</v>
      </c>
      <c r="U146" s="191"/>
      <c r="V146" s="191"/>
      <c r="W146" s="191"/>
      <c r="X146" s="191"/>
      <c r="Y146" s="191"/>
      <c r="Z146" s="191"/>
      <c r="AA146" s="191"/>
      <c r="AB146" s="191"/>
      <c r="AC146" s="191"/>
      <c r="AD146" s="191"/>
      <c r="AE146" s="191"/>
    </row>
    <row r="147" s="2" customFormat="1" ht="22.8" customHeight="1">
      <c r="A147" s="38"/>
      <c r="B147" s="39"/>
      <c r="C147" s="107" t="s">
        <v>115</v>
      </c>
      <c r="D147" s="40"/>
      <c r="E147" s="40"/>
      <c r="F147" s="40"/>
      <c r="G147" s="40"/>
      <c r="H147" s="40"/>
      <c r="I147" s="40"/>
      <c r="J147" s="198">
        <f>BK147</f>
        <v>0</v>
      </c>
      <c r="K147" s="40"/>
      <c r="L147" s="44"/>
      <c r="M147" s="103"/>
      <c r="N147" s="199"/>
      <c r="O147" s="104"/>
      <c r="P147" s="200">
        <f>P148+P527+P809+P857+P861</f>
        <v>0</v>
      </c>
      <c r="Q147" s="104"/>
      <c r="R147" s="200">
        <f>R148+R527+R809+R857+R861</f>
        <v>59.737937150000008</v>
      </c>
      <c r="S147" s="104"/>
      <c r="T147" s="201">
        <f>T148+T527+T809+T857+T861</f>
        <v>73.042644200000012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73</v>
      </c>
      <c r="AU147" s="17" t="s">
        <v>95</v>
      </c>
      <c r="BK147" s="202">
        <f>BK148+BK527+BK809+BK857+BK861</f>
        <v>0</v>
      </c>
    </row>
    <row r="148" s="12" customFormat="1" ht="25.92" customHeight="1">
      <c r="A148" s="12"/>
      <c r="B148" s="203"/>
      <c r="C148" s="204"/>
      <c r="D148" s="205" t="s">
        <v>73</v>
      </c>
      <c r="E148" s="206" t="s">
        <v>116</v>
      </c>
      <c r="F148" s="206" t="s">
        <v>117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P149+P245+P253+P320+P501+P525</f>
        <v>0</v>
      </c>
      <c r="Q148" s="211"/>
      <c r="R148" s="212">
        <f>R149+R245+R253+R320+R501+R525</f>
        <v>50.404383410000008</v>
      </c>
      <c r="S148" s="211"/>
      <c r="T148" s="213">
        <f>T149+T245+T253+T320+T501+T525</f>
        <v>69.432987000000011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82</v>
      </c>
      <c r="AT148" s="215" t="s">
        <v>73</v>
      </c>
      <c r="AU148" s="215" t="s">
        <v>74</v>
      </c>
      <c r="AY148" s="214" t="s">
        <v>118</v>
      </c>
      <c r="BK148" s="216">
        <f>BK149+BK245+BK253+BK320+BK501+BK525</f>
        <v>0</v>
      </c>
    </row>
    <row r="149" s="12" customFormat="1" ht="22.8" customHeight="1">
      <c r="A149" s="12"/>
      <c r="B149" s="203"/>
      <c r="C149" s="204"/>
      <c r="D149" s="205" t="s">
        <v>73</v>
      </c>
      <c r="E149" s="217" t="s">
        <v>137</v>
      </c>
      <c r="F149" s="217" t="s">
        <v>212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SUM(P150:P244)</f>
        <v>0</v>
      </c>
      <c r="Q149" s="211"/>
      <c r="R149" s="212">
        <f>SUM(R150:R244)</f>
        <v>32.500126180000002</v>
      </c>
      <c r="S149" s="211"/>
      <c r="T149" s="213">
        <f>SUM(T150:T244)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82</v>
      </c>
      <c r="AT149" s="215" t="s">
        <v>73</v>
      </c>
      <c r="AU149" s="215" t="s">
        <v>82</v>
      </c>
      <c r="AY149" s="214" t="s">
        <v>118</v>
      </c>
      <c r="BK149" s="216">
        <f>SUM(BK150:BK244)</f>
        <v>0</v>
      </c>
    </row>
    <row r="150" s="2" customFormat="1" ht="24.15" customHeight="1">
      <c r="A150" s="38"/>
      <c r="B150" s="39"/>
      <c r="C150" s="219" t="s">
        <v>82</v>
      </c>
      <c r="D150" s="219" t="s">
        <v>124</v>
      </c>
      <c r="E150" s="220" t="s">
        <v>213</v>
      </c>
      <c r="F150" s="221" t="s">
        <v>214</v>
      </c>
      <c r="G150" s="222" t="s">
        <v>215</v>
      </c>
      <c r="H150" s="223">
        <v>0.26000000000000001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40</v>
      </c>
      <c r="O150" s="91"/>
      <c r="P150" s="229">
        <f>O150*H150</f>
        <v>0</v>
      </c>
      <c r="Q150" s="229">
        <v>1.8775</v>
      </c>
      <c r="R150" s="229">
        <f>Q150*H150</f>
        <v>0.48815000000000003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141</v>
      </c>
      <c r="AT150" s="231" t="s">
        <v>124</v>
      </c>
      <c r="AU150" s="231" t="s">
        <v>129</v>
      </c>
      <c r="AY150" s="17" t="s">
        <v>118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129</v>
      </c>
      <c r="BK150" s="232">
        <f>ROUND(I150*H150,2)</f>
        <v>0</v>
      </c>
      <c r="BL150" s="17" t="s">
        <v>141</v>
      </c>
      <c r="BM150" s="231" t="s">
        <v>216</v>
      </c>
    </row>
    <row r="151" s="13" customFormat="1">
      <c r="A151" s="13"/>
      <c r="B151" s="243"/>
      <c r="C151" s="244"/>
      <c r="D151" s="233" t="s">
        <v>217</v>
      </c>
      <c r="E151" s="245" t="s">
        <v>1</v>
      </c>
      <c r="F151" s="246" t="s">
        <v>218</v>
      </c>
      <c r="G151" s="244"/>
      <c r="H151" s="245" t="s">
        <v>1</v>
      </c>
      <c r="I151" s="247"/>
      <c r="J151" s="244"/>
      <c r="K151" s="244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217</v>
      </c>
      <c r="AU151" s="252" t="s">
        <v>129</v>
      </c>
      <c r="AV151" s="13" t="s">
        <v>82</v>
      </c>
      <c r="AW151" s="13" t="s">
        <v>30</v>
      </c>
      <c r="AX151" s="13" t="s">
        <v>74</v>
      </c>
      <c r="AY151" s="252" t="s">
        <v>118</v>
      </c>
    </row>
    <row r="152" s="13" customFormat="1">
      <c r="A152" s="13"/>
      <c r="B152" s="243"/>
      <c r="C152" s="244"/>
      <c r="D152" s="233" t="s">
        <v>217</v>
      </c>
      <c r="E152" s="245" t="s">
        <v>1</v>
      </c>
      <c r="F152" s="246" t="s">
        <v>219</v>
      </c>
      <c r="G152" s="244"/>
      <c r="H152" s="245" t="s">
        <v>1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217</v>
      </c>
      <c r="AU152" s="252" t="s">
        <v>129</v>
      </c>
      <c r="AV152" s="13" t="s">
        <v>82</v>
      </c>
      <c r="AW152" s="13" t="s">
        <v>30</v>
      </c>
      <c r="AX152" s="13" t="s">
        <v>74</v>
      </c>
      <c r="AY152" s="252" t="s">
        <v>118</v>
      </c>
    </row>
    <row r="153" s="13" customFormat="1">
      <c r="A153" s="13"/>
      <c r="B153" s="243"/>
      <c r="C153" s="244"/>
      <c r="D153" s="233" t="s">
        <v>217</v>
      </c>
      <c r="E153" s="245" t="s">
        <v>1</v>
      </c>
      <c r="F153" s="246" t="s">
        <v>220</v>
      </c>
      <c r="G153" s="244"/>
      <c r="H153" s="245" t="s">
        <v>1</v>
      </c>
      <c r="I153" s="247"/>
      <c r="J153" s="244"/>
      <c r="K153" s="244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217</v>
      </c>
      <c r="AU153" s="252" t="s">
        <v>129</v>
      </c>
      <c r="AV153" s="13" t="s">
        <v>82</v>
      </c>
      <c r="AW153" s="13" t="s">
        <v>30</v>
      </c>
      <c r="AX153" s="13" t="s">
        <v>74</v>
      </c>
      <c r="AY153" s="252" t="s">
        <v>118</v>
      </c>
    </row>
    <row r="154" s="14" customFormat="1">
      <c r="A154" s="14"/>
      <c r="B154" s="253"/>
      <c r="C154" s="254"/>
      <c r="D154" s="233" t="s">
        <v>217</v>
      </c>
      <c r="E154" s="255" t="s">
        <v>1</v>
      </c>
      <c r="F154" s="256" t="s">
        <v>221</v>
      </c>
      <c r="G154" s="254"/>
      <c r="H154" s="257">
        <v>0.11700000000000001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217</v>
      </c>
      <c r="AU154" s="263" t="s">
        <v>129</v>
      </c>
      <c r="AV154" s="14" t="s">
        <v>129</v>
      </c>
      <c r="AW154" s="14" t="s">
        <v>30</v>
      </c>
      <c r="AX154" s="14" t="s">
        <v>74</v>
      </c>
      <c r="AY154" s="263" t="s">
        <v>118</v>
      </c>
    </row>
    <row r="155" s="13" customFormat="1">
      <c r="A155" s="13"/>
      <c r="B155" s="243"/>
      <c r="C155" s="244"/>
      <c r="D155" s="233" t="s">
        <v>217</v>
      </c>
      <c r="E155" s="245" t="s">
        <v>1</v>
      </c>
      <c r="F155" s="246" t="s">
        <v>222</v>
      </c>
      <c r="G155" s="244"/>
      <c r="H155" s="245" t="s">
        <v>1</v>
      </c>
      <c r="I155" s="247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217</v>
      </c>
      <c r="AU155" s="252" t="s">
        <v>129</v>
      </c>
      <c r="AV155" s="13" t="s">
        <v>82</v>
      </c>
      <c r="AW155" s="13" t="s">
        <v>30</v>
      </c>
      <c r="AX155" s="13" t="s">
        <v>74</v>
      </c>
      <c r="AY155" s="252" t="s">
        <v>118</v>
      </c>
    </row>
    <row r="156" s="14" customFormat="1">
      <c r="A156" s="14"/>
      <c r="B156" s="253"/>
      <c r="C156" s="254"/>
      <c r="D156" s="233" t="s">
        <v>217</v>
      </c>
      <c r="E156" s="255" t="s">
        <v>1</v>
      </c>
      <c r="F156" s="256" t="s">
        <v>223</v>
      </c>
      <c r="G156" s="254"/>
      <c r="H156" s="257">
        <v>0.14299999999999999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217</v>
      </c>
      <c r="AU156" s="263" t="s">
        <v>129</v>
      </c>
      <c r="AV156" s="14" t="s">
        <v>129</v>
      </c>
      <c r="AW156" s="14" t="s">
        <v>30</v>
      </c>
      <c r="AX156" s="14" t="s">
        <v>74</v>
      </c>
      <c r="AY156" s="263" t="s">
        <v>118</v>
      </c>
    </row>
    <row r="157" s="15" customFormat="1">
      <c r="A157" s="15"/>
      <c r="B157" s="264"/>
      <c r="C157" s="265"/>
      <c r="D157" s="233" t="s">
        <v>217</v>
      </c>
      <c r="E157" s="266" t="s">
        <v>1</v>
      </c>
      <c r="F157" s="267" t="s">
        <v>224</v>
      </c>
      <c r="G157" s="265"/>
      <c r="H157" s="268">
        <v>0.26000000000000001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4" t="s">
        <v>217</v>
      </c>
      <c r="AU157" s="274" t="s">
        <v>129</v>
      </c>
      <c r="AV157" s="15" t="s">
        <v>141</v>
      </c>
      <c r="AW157" s="15" t="s">
        <v>30</v>
      </c>
      <c r="AX157" s="15" t="s">
        <v>82</v>
      </c>
      <c r="AY157" s="274" t="s">
        <v>118</v>
      </c>
    </row>
    <row r="158" s="2" customFormat="1" ht="33" customHeight="1">
      <c r="A158" s="38"/>
      <c r="B158" s="39"/>
      <c r="C158" s="219" t="s">
        <v>129</v>
      </c>
      <c r="D158" s="219" t="s">
        <v>124</v>
      </c>
      <c r="E158" s="220" t="s">
        <v>225</v>
      </c>
      <c r="F158" s="221" t="s">
        <v>226</v>
      </c>
      <c r="G158" s="222" t="s">
        <v>227</v>
      </c>
      <c r="H158" s="223">
        <v>123.24500000000001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40</v>
      </c>
      <c r="O158" s="91"/>
      <c r="P158" s="229">
        <f>O158*H158</f>
        <v>0</v>
      </c>
      <c r="Q158" s="229">
        <v>0.22606999999999999</v>
      </c>
      <c r="R158" s="229">
        <f>Q158*H158</f>
        <v>27.861997150000001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141</v>
      </c>
      <c r="AT158" s="231" t="s">
        <v>124</v>
      </c>
      <c r="AU158" s="231" t="s">
        <v>129</v>
      </c>
      <c r="AY158" s="17" t="s">
        <v>118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129</v>
      </c>
      <c r="BK158" s="232">
        <f>ROUND(I158*H158,2)</f>
        <v>0</v>
      </c>
      <c r="BL158" s="17" t="s">
        <v>141</v>
      </c>
      <c r="BM158" s="231" t="s">
        <v>228</v>
      </c>
    </row>
    <row r="159" s="13" customFormat="1">
      <c r="A159" s="13"/>
      <c r="B159" s="243"/>
      <c r="C159" s="244"/>
      <c r="D159" s="233" t="s">
        <v>217</v>
      </c>
      <c r="E159" s="245" t="s">
        <v>1</v>
      </c>
      <c r="F159" s="246" t="s">
        <v>229</v>
      </c>
      <c r="G159" s="244"/>
      <c r="H159" s="245" t="s">
        <v>1</v>
      </c>
      <c r="I159" s="247"/>
      <c r="J159" s="244"/>
      <c r="K159" s="244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217</v>
      </c>
      <c r="AU159" s="252" t="s">
        <v>129</v>
      </c>
      <c r="AV159" s="13" t="s">
        <v>82</v>
      </c>
      <c r="AW159" s="13" t="s">
        <v>30</v>
      </c>
      <c r="AX159" s="13" t="s">
        <v>74</v>
      </c>
      <c r="AY159" s="252" t="s">
        <v>118</v>
      </c>
    </row>
    <row r="160" s="13" customFormat="1">
      <c r="A160" s="13"/>
      <c r="B160" s="243"/>
      <c r="C160" s="244"/>
      <c r="D160" s="233" t="s">
        <v>217</v>
      </c>
      <c r="E160" s="245" t="s">
        <v>1</v>
      </c>
      <c r="F160" s="246" t="s">
        <v>230</v>
      </c>
      <c r="G160" s="244"/>
      <c r="H160" s="245" t="s">
        <v>1</v>
      </c>
      <c r="I160" s="247"/>
      <c r="J160" s="244"/>
      <c r="K160" s="244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217</v>
      </c>
      <c r="AU160" s="252" t="s">
        <v>129</v>
      </c>
      <c r="AV160" s="13" t="s">
        <v>82</v>
      </c>
      <c r="AW160" s="13" t="s">
        <v>30</v>
      </c>
      <c r="AX160" s="13" t="s">
        <v>74</v>
      </c>
      <c r="AY160" s="252" t="s">
        <v>118</v>
      </c>
    </row>
    <row r="161" s="14" customFormat="1">
      <c r="A161" s="14"/>
      <c r="B161" s="253"/>
      <c r="C161" s="254"/>
      <c r="D161" s="233" t="s">
        <v>217</v>
      </c>
      <c r="E161" s="255" t="s">
        <v>1</v>
      </c>
      <c r="F161" s="256" t="s">
        <v>231</v>
      </c>
      <c r="G161" s="254"/>
      <c r="H161" s="257">
        <v>93.150000000000006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217</v>
      </c>
      <c r="AU161" s="263" t="s">
        <v>129</v>
      </c>
      <c r="AV161" s="14" t="s">
        <v>129</v>
      </c>
      <c r="AW161" s="14" t="s">
        <v>30</v>
      </c>
      <c r="AX161" s="14" t="s">
        <v>74</v>
      </c>
      <c r="AY161" s="263" t="s">
        <v>118</v>
      </c>
    </row>
    <row r="162" s="14" customFormat="1">
      <c r="A162" s="14"/>
      <c r="B162" s="253"/>
      <c r="C162" s="254"/>
      <c r="D162" s="233" t="s">
        <v>217</v>
      </c>
      <c r="E162" s="255" t="s">
        <v>1</v>
      </c>
      <c r="F162" s="256" t="s">
        <v>232</v>
      </c>
      <c r="G162" s="254"/>
      <c r="H162" s="257">
        <v>-20.5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217</v>
      </c>
      <c r="AU162" s="263" t="s">
        <v>129</v>
      </c>
      <c r="AV162" s="14" t="s">
        <v>129</v>
      </c>
      <c r="AW162" s="14" t="s">
        <v>30</v>
      </c>
      <c r="AX162" s="14" t="s">
        <v>74</v>
      </c>
      <c r="AY162" s="263" t="s">
        <v>118</v>
      </c>
    </row>
    <row r="163" s="14" customFormat="1">
      <c r="A163" s="14"/>
      <c r="B163" s="253"/>
      <c r="C163" s="254"/>
      <c r="D163" s="233" t="s">
        <v>217</v>
      </c>
      <c r="E163" s="255" t="s">
        <v>1</v>
      </c>
      <c r="F163" s="256" t="s">
        <v>233</v>
      </c>
      <c r="G163" s="254"/>
      <c r="H163" s="257">
        <v>-3.8069999999999999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217</v>
      </c>
      <c r="AU163" s="263" t="s">
        <v>129</v>
      </c>
      <c r="AV163" s="14" t="s">
        <v>129</v>
      </c>
      <c r="AW163" s="14" t="s">
        <v>30</v>
      </c>
      <c r="AX163" s="14" t="s">
        <v>74</v>
      </c>
      <c r="AY163" s="263" t="s">
        <v>118</v>
      </c>
    </row>
    <row r="164" s="13" customFormat="1">
      <c r="A164" s="13"/>
      <c r="B164" s="243"/>
      <c r="C164" s="244"/>
      <c r="D164" s="233" t="s">
        <v>217</v>
      </c>
      <c r="E164" s="245" t="s">
        <v>1</v>
      </c>
      <c r="F164" s="246" t="s">
        <v>234</v>
      </c>
      <c r="G164" s="244"/>
      <c r="H164" s="245" t="s">
        <v>1</v>
      </c>
      <c r="I164" s="247"/>
      <c r="J164" s="244"/>
      <c r="K164" s="244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217</v>
      </c>
      <c r="AU164" s="252" t="s">
        <v>129</v>
      </c>
      <c r="AV164" s="13" t="s">
        <v>82</v>
      </c>
      <c r="AW164" s="13" t="s">
        <v>30</v>
      </c>
      <c r="AX164" s="13" t="s">
        <v>74</v>
      </c>
      <c r="AY164" s="252" t="s">
        <v>118</v>
      </c>
    </row>
    <row r="165" s="14" customFormat="1">
      <c r="A165" s="14"/>
      <c r="B165" s="253"/>
      <c r="C165" s="254"/>
      <c r="D165" s="233" t="s">
        <v>217</v>
      </c>
      <c r="E165" s="255" t="s">
        <v>1</v>
      </c>
      <c r="F165" s="256" t="s">
        <v>235</v>
      </c>
      <c r="G165" s="254"/>
      <c r="H165" s="257">
        <v>74.25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217</v>
      </c>
      <c r="AU165" s="263" t="s">
        <v>129</v>
      </c>
      <c r="AV165" s="14" t="s">
        <v>129</v>
      </c>
      <c r="AW165" s="14" t="s">
        <v>30</v>
      </c>
      <c r="AX165" s="14" t="s">
        <v>74</v>
      </c>
      <c r="AY165" s="263" t="s">
        <v>118</v>
      </c>
    </row>
    <row r="166" s="14" customFormat="1">
      <c r="A166" s="14"/>
      <c r="B166" s="253"/>
      <c r="C166" s="254"/>
      <c r="D166" s="233" t="s">
        <v>217</v>
      </c>
      <c r="E166" s="255" t="s">
        <v>1</v>
      </c>
      <c r="F166" s="256" t="s">
        <v>236</v>
      </c>
      <c r="G166" s="254"/>
      <c r="H166" s="257">
        <v>-15.800000000000001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217</v>
      </c>
      <c r="AU166" s="263" t="s">
        <v>129</v>
      </c>
      <c r="AV166" s="14" t="s">
        <v>129</v>
      </c>
      <c r="AW166" s="14" t="s">
        <v>30</v>
      </c>
      <c r="AX166" s="14" t="s">
        <v>74</v>
      </c>
      <c r="AY166" s="263" t="s">
        <v>118</v>
      </c>
    </row>
    <row r="167" s="14" customFormat="1">
      <c r="A167" s="14"/>
      <c r="B167" s="253"/>
      <c r="C167" s="254"/>
      <c r="D167" s="233" t="s">
        <v>217</v>
      </c>
      <c r="E167" s="255" t="s">
        <v>1</v>
      </c>
      <c r="F167" s="256" t="s">
        <v>237</v>
      </c>
      <c r="G167" s="254"/>
      <c r="H167" s="257">
        <v>-4.048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217</v>
      </c>
      <c r="AU167" s="263" t="s">
        <v>129</v>
      </c>
      <c r="AV167" s="14" t="s">
        <v>129</v>
      </c>
      <c r="AW167" s="14" t="s">
        <v>30</v>
      </c>
      <c r="AX167" s="14" t="s">
        <v>74</v>
      </c>
      <c r="AY167" s="263" t="s">
        <v>118</v>
      </c>
    </row>
    <row r="168" s="15" customFormat="1">
      <c r="A168" s="15"/>
      <c r="B168" s="264"/>
      <c r="C168" s="265"/>
      <c r="D168" s="233" t="s">
        <v>217</v>
      </c>
      <c r="E168" s="266" t="s">
        <v>1</v>
      </c>
      <c r="F168" s="267" t="s">
        <v>224</v>
      </c>
      <c r="G168" s="265"/>
      <c r="H168" s="268">
        <v>123.24500000000001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4" t="s">
        <v>217</v>
      </c>
      <c r="AU168" s="274" t="s">
        <v>129</v>
      </c>
      <c r="AV168" s="15" t="s">
        <v>141</v>
      </c>
      <c r="AW168" s="15" t="s">
        <v>30</v>
      </c>
      <c r="AX168" s="15" t="s">
        <v>82</v>
      </c>
      <c r="AY168" s="274" t="s">
        <v>118</v>
      </c>
    </row>
    <row r="169" s="2" customFormat="1" ht="16.5" customHeight="1">
      <c r="A169" s="38"/>
      <c r="B169" s="39"/>
      <c r="C169" s="219" t="s">
        <v>137</v>
      </c>
      <c r="D169" s="219" t="s">
        <v>124</v>
      </c>
      <c r="E169" s="220" t="s">
        <v>238</v>
      </c>
      <c r="F169" s="221" t="s">
        <v>239</v>
      </c>
      <c r="G169" s="222" t="s">
        <v>215</v>
      </c>
      <c r="H169" s="223">
        <v>0.048000000000000001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40</v>
      </c>
      <c r="O169" s="91"/>
      <c r="P169" s="229">
        <f>O169*H169</f>
        <v>0</v>
      </c>
      <c r="Q169" s="229">
        <v>1.94302</v>
      </c>
      <c r="R169" s="229">
        <f>Q169*H169</f>
        <v>0.093264959999999994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141</v>
      </c>
      <c r="AT169" s="231" t="s">
        <v>124</v>
      </c>
      <c r="AU169" s="231" t="s">
        <v>129</v>
      </c>
      <c r="AY169" s="17" t="s">
        <v>118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129</v>
      </c>
      <c r="BK169" s="232">
        <f>ROUND(I169*H169,2)</f>
        <v>0</v>
      </c>
      <c r="BL169" s="17" t="s">
        <v>141</v>
      </c>
      <c r="BM169" s="231" t="s">
        <v>240</v>
      </c>
    </row>
    <row r="170" s="13" customFormat="1">
      <c r="A170" s="13"/>
      <c r="B170" s="243"/>
      <c r="C170" s="244"/>
      <c r="D170" s="233" t="s">
        <v>217</v>
      </c>
      <c r="E170" s="245" t="s">
        <v>1</v>
      </c>
      <c r="F170" s="246" t="s">
        <v>218</v>
      </c>
      <c r="G170" s="244"/>
      <c r="H170" s="245" t="s">
        <v>1</v>
      </c>
      <c r="I170" s="247"/>
      <c r="J170" s="244"/>
      <c r="K170" s="244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217</v>
      </c>
      <c r="AU170" s="252" t="s">
        <v>129</v>
      </c>
      <c r="AV170" s="13" t="s">
        <v>82</v>
      </c>
      <c r="AW170" s="13" t="s">
        <v>30</v>
      </c>
      <c r="AX170" s="13" t="s">
        <v>74</v>
      </c>
      <c r="AY170" s="252" t="s">
        <v>118</v>
      </c>
    </row>
    <row r="171" s="13" customFormat="1">
      <c r="A171" s="13"/>
      <c r="B171" s="243"/>
      <c r="C171" s="244"/>
      <c r="D171" s="233" t="s">
        <v>217</v>
      </c>
      <c r="E171" s="245" t="s">
        <v>1</v>
      </c>
      <c r="F171" s="246" t="s">
        <v>241</v>
      </c>
      <c r="G171" s="244"/>
      <c r="H171" s="245" t="s">
        <v>1</v>
      </c>
      <c r="I171" s="247"/>
      <c r="J171" s="244"/>
      <c r="K171" s="244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217</v>
      </c>
      <c r="AU171" s="252" t="s">
        <v>129</v>
      </c>
      <c r="AV171" s="13" t="s">
        <v>82</v>
      </c>
      <c r="AW171" s="13" t="s">
        <v>30</v>
      </c>
      <c r="AX171" s="13" t="s">
        <v>74</v>
      </c>
      <c r="AY171" s="252" t="s">
        <v>118</v>
      </c>
    </row>
    <row r="172" s="14" customFormat="1">
      <c r="A172" s="14"/>
      <c r="B172" s="253"/>
      <c r="C172" s="254"/>
      <c r="D172" s="233" t="s">
        <v>217</v>
      </c>
      <c r="E172" s="255" t="s">
        <v>1</v>
      </c>
      <c r="F172" s="256" t="s">
        <v>242</v>
      </c>
      <c r="G172" s="254"/>
      <c r="H172" s="257">
        <v>0.048000000000000001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217</v>
      </c>
      <c r="AU172" s="263" t="s">
        <v>129</v>
      </c>
      <c r="AV172" s="14" t="s">
        <v>129</v>
      </c>
      <c r="AW172" s="14" t="s">
        <v>30</v>
      </c>
      <c r="AX172" s="14" t="s">
        <v>74</v>
      </c>
      <c r="AY172" s="263" t="s">
        <v>118</v>
      </c>
    </row>
    <row r="173" s="15" customFormat="1">
      <c r="A173" s="15"/>
      <c r="B173" s="264"/>
      <c r="C173" s="265"/>
      <c r="D173" s="233" t="s">
        <v>217</v>
      </c>
      <c r="E173" s="266" t="s">
        <v>1</v>
      </c>
      <c r="F173" s="267" t="s">
        <v>224</v>
      </c>
      <c r="G173" s="265"/>
      <c r="H173" s="268">
        <v>0.048000000000000001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4" t="s">
        <v>217</v>
      </c>
      <c r="AU173" s="274" t="s">
        <v>129</v>
      </c>
      <c r="AV173" s="15" t="s">
        <v>141</v>
      </c>
      <c r="AW173" s="15" t="s">
        <v>30</v>
      </c>
      <c r="AX173" s="15" t="s">
        <v>82</v>
      </c>
      <c r="AY173" s="274" t="s">
        <v>118</v>
      </c>
    </row>
    <row r="174" s="2" customFormat="1" ht="16.5" customHeight="1">
      <c r="A174" s="38"/>
      <c r="B174" s="39"/>
      <c r="C174" s="219" t="s">
        <v>141</v>
      </c>
      <c r="D174" s="219" t="s">
        <v>124</v>
      </c>
      <c r="E174" s="220" t="s">
        <v>243</v>
      </c>
      <c r="F174" s="221" t="s">
        <v>244</v>
      </c>
      <c r="G174" s="222" t="s">
        <v>245</v>
      </c>
      <c r="H174" s="223">
        <v>10.800000000000001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40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141</v>
      </c>
      <c r="AT174" s="231" t="s">
        <v>124</v>
      </c>
      <c r="AU174" s="231" t="s">
        <v>129</v>
      </c>
      <c r="AY174" s="17" t="s">
        <v>118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129</v>
      </c>
      <c r="BK174" s="232">
        <f>ROUND(I174*H174,2)</f>
        <v>0</v>
      </c>
      <c r="BL174" s="17" t="s">
        <v>141</v>
      </c>
      <c r="BM174" s="231" t="s">
        <v>246</v>
      </c>
    </row>
    <row r="175" s="13" customFormat="1">
      <c r="A175" s="13"/>
      <c r="B175" s="243"/>
      <c r="C175" s="244"/>
      <c r="D175" s="233" t="s">
        <v>217</v>
      </c>
      <c r="E175" s="245" t="s">
        <v>1</v>
      </c>
      <c r="F175" s="246" t="s">
        <v>218</v>
      </c>
      <c r="G175" s="244"/>
      <c r="H175" s="245" t="s">
        <v>1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217</v>
      </c>
      <c r="AU175" s="252" t="s">
        <v>129</v>
      </c>
      <c r="AV175" s="13" t="s">
        <v>82</v>
      </c>
      <c r="AW175" s="13" t="s">
        <v>30</v>
      </c>
      <c r="AX175" s="13" t="s">
        <v>74</v>
      </c>
      <c r="AY175" s="252" t="s">
        <v>118</v>
      </c>
    </row>
    <row r="176" s="14" customFormat="1">
      <c r="A176" s="14"/>
      <c r="B176" s="253"/>
      <c r="C176" s="254"/>
      <c r="D176" s="233" t="s">
        <v>217</v>
      </c>
      <c r="E176" s="255" t="s">
        <v>1</v>
      </c>
      <c r="F176" s="256" t="s">
        <v>247</v>
      </c>
      <c r="G176" s="254"/>
      <c r="H176" s="257">
        <v>10.800000000000001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217</v>
      </c>
      <c r="AU176" s="263" t="s">
        <v>129</v>
      </c>
      <c r="AV176" s="14" t="s">
        <v>129</v>
      </c>
      <c r="AW176" s="14" t="s">
        <v>30</v>
      </c>
      <c r="AX176" s="14" t="s">
        <v>74</v>
      </c>
      <c r="AY176" s="263" t="s">
        <v>118</v>
      </c>
    </row>
    <row r="177" s="15" customFormat="1">
      <c r="A177" s="15"/>
      <c r="B177" s="264"/>
      <c r="C177" s="265"/>
      <c r="D177" s="233" t="s">
        <v>217</v>
      </c>
      <c r="E177" s="266" t="s">
        <v>1</v>
      </c>
      <c r="F177" s="267" t="s">
        <v>224</v>
      </c>
      <c r="G177" s="265"/>
      <c r="H177" s="268">
        <v>10.800000000000001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4" t="s">
        <v>217</v>
      </c>
      <c r="AU177" s="274" t="s">
        <v>129</v>
      </c>
      <c r="AV177" s="15" t="s">
        <v>141</v>
      </c>
      <c r="AW177" s="15" t="s">
        <v>30</v>
      </c>
      <c r="AX177" s="15" t="s">
        <v>82</v>
      </c>
      <c r="AY177" s="274" t="s">
        <v>118</v>
      </c>
    </row>
    <row r="178" s="2" customFormat="1" ht="33" customHeight="1">
      <c r="A178" s="38"/>
      <c r="B178" s="39"/>
      <c r="C178" s="219" t="s">
        <v>121</v>
      </c>
      <c r="D178" s="219" t="s">
        <v>124</v>
      </c>
      <c r="E178" s="220" t="s">
        <v>248</v>
      </c>
      <c r="F178" s="221" t="s">
        <v>249</v>
      </c>
      <c r="G178" s="222" t="s">
        <v>250</v>
      </c>
      <c r="H178" s="223">
        <v>0.27800000000000002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40</v>
      </c>
      <c r="O178" s="91"/>
      <c r="P178" s="229">
        <f>O178*H178</f>
        <v>0</v>
      </c>
      <c r="Q178" s="229">
        <v>0.019539999999999998</v>
      </c>
      <c r="R178" s="229">
        <f>Q178*H178</f>
        <v>0.0054321200000000004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141</v>
      </c>
      <c r="AT178" s="231" t="s">
        <v>124</v>
      </c>
      <c r="AU178" s="231" t="s">
        <v>129</v>
      </c>
      <c r="AY178" s="17" t="s">
        <v>118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129</v>
      </c>
      <c r="BK178" s="232">
        <f>ROUND(I178*H178,2)</f>
        <v>0</v>
      </c>
      <c r="BL178" s="17" t="s">
        <v>141</v>
      </c>
      <c r="BM178" s="231" t="s">
        <v>251</v>
      </c>
    </row>
    <row r="179" s="13" customFormat="1">
      <c r="A179" s="13"/>
      <c r="B179" s="243"/>
      <c r="C179" s="244"/>
      <c r="D179" s="233" t="s">
        <v>217</v>
      </c>
      <c r="E179" s="245" t="s">
        <v>1</v>
      </c>
      <c r="F179" s="246" t="s">
        <v>229</v>
      </c>
      <c r="G179" s="244"/>
      <c r="H179" s="245" t="s">
        <v>1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217</v>
      </c>
      <c r="AU179" s="252" t="s">
        <v>129</v>
      </c>
      <c r="AV179" s="13" t="s">
        <v>82</v>
      </c>
      <c r="AW179" s="13" t="s">
        <v>30</v>
      </c>
      <c r="AX179" s="13" t="s">
        <v>74</v>
      </c>
      <c r="AY179" s="252" t="s">
        <v>118</v>
      </c>
    </row>
    <row r="180" s="13" customFormat="1">
      <c r="A180" s="13"/>
      <c r="B180" s="243"/>
      <c r="C180" s="244"/>
      <c r="D180" s="233" t="s">
        <v>217</v>
      </c>
      <c r="E180" s="245" t="s">
        <v>1</v>
      </c>
      <c r="F180" s="246" t="s">
        <v>230</v>
      </c>
      <c r="G180" s="244"/>
      <c r="H180" s="245" t="s">
        <v>1</v>
      </c>
      <c r="I180" s="247"/>
      <c r="J180" s="244"/>
      <c r="K180" s="244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217</v>
      </c>
      <c r="AU180" s="252" t="s">
        <v>129</v>
      </c>
      <c r="AV180" s="13" t="s">
        <v>82</v>
      </c>
      <c r="AW180" s="13" t="s">
        <v>30</v>
      </c>
      <c r="AX180" s="13" t="s">
        <v>74</v>
      </c>
      <c r="AY180" s="252" t="s">
        <v>118</v>
      </c>
    </row>
    <row r="181" s="14" customFormat="1">
      <c r="A181" s="14"/>
      <c r="B181" s="253"/>
      <c r="C181" s="254"/>
      <c r="D181" s="233" t="s">
        <v>217</v>
      </c>
      <c r="E181" s="255" t="s">
        <v>1</v>
      </c>
      <c r="F181" s="256" t="s">
        <v>252</v>
      </c>
      <c r="G181" s="254"/>
      <c r="H181" s="257">
        <v>0.14699999999999999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3" t="s">
        <v>217</v>
      </c>
      <c r="AU181" s="263" t="s">
        <v>129</v>
      </c>
      <c r="AV181" s="14" t="s">
        <v>129</v>
      </c>
      <c r="AW181" s="14" t="s">
        <v>30</v>
      </c>
      <c r="AX181" s="14" t="s">
        <v>74</v>
      </c>
      <c r="AY181" s="263" t="s">
        <v>118</v>
      </c>
    </row>
    <row r="182" s="13" customFormat="1">
      <c r="A182" s="13"/>
      <c r="B182" s="243"/>
      <c r="C182" s="244"/>
      <c r="D182" s="233" t="s">
        <v>217</v>
      </c>
      <c r="E182" s="245" t="s">
        <v>1</v>
      </c>
      <c r="F182" s="246" t="s">
        <v>234</v>
      </c>
      <c r="G182" s="244"/>
      <c r="H182" s="245" t="s">
        <v>1</v>
      </c>
      <c r="I182" s="247"/>
      <c r="J182" s="244"/>
      <c r="K182" s="244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217</v>
      </c>
      <c r="AU182" s="252" t="s">
        <v>129</v>
      </c>
      <c r="AV182" s="13" t="s">
        <v>82</v>
      </c>
      <c r="AW182" s="13" t="s">
        <v>30</v>
      </c>
      <c r="AX182" s="13" t="s">
        <v>74</v>
      </c>
      <c r="AY182" s="252" t="s">
        <v>118</v>
      </c>
    </row>
    <row r="183" s="14" customFormat="1">
      <c r="A183" s="14"/>
      <c r="B183" s="253"/>
      <c r="C183" s="254"/>
      <c r="D183" s="233" t="s">
        <v>217</v>
      </c>
      <c r="E183" s="255" t="s">
        <v>1</v>
      </c>
      <c r="F183" s="256" t="s">
        <v>253</v>
      </c>
      <c r="G183" s="254"/>
      <c r="H183" s="257">
        <v>0.13100000000000001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217</v>
      </c>
      <c r="AU183" s="263" t="s">
        <v>129</v>
      </c>
      <c r="AV183" s="14" t="s">
        <v>129</v>
      </c>
      <c r="AW183" s="14" t="s">
        <v>30</v>
      </c>
      <c r="AX183" s="14" t="s">
        <v>74</v>
      </c>
      <c r="AY183" s="263" t="s">
        <v>118</v>
      </c>
    </row>
    <row r="184" s="15" customFormat="1">
      <c r="A184" s="15"/>
      <c r="B184" s="264"/>
      <c r="C184" s="265"/>
      <c r="D184" s="233" t="s">
        <v>217</v>
      </c>
      <c r="E184" s="266" t="s">
        <v>1</v>
      </c>
      <c r="F184" s="267" t="s">
        <v>224</v>
      </c>
      <c r="G184" s="265"/>
      <c r="H184" s="268">
        <v>0.27800000000000002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4" t="s">
        <v>217</v>
      </c>
      <c r="AU184" s="274" t="s">
        <v>129</v>
      </c>
      <c r="AV184" s="15" t="s">
        <v>141</v>
      </c>
      <c r="AW184" s="15" t="s">
        <v>30</v>
      </c>
      <c r="AX184" s="15" t="s">
        <v>82</v>
      </c>
      <c r="AY184" s="274" t="s">
        <v>118</v>
      </c>
    </row>
    <row r="185" s="2" customFormat="1" ht="24.15" customHeight="1">
      <c r="A185" s="38"/>
      <c r="B185" s="39"/>
      <c r="C185" s="275" t="s">
        <v>157</v>
      </c>
      <c r="D185" s="275" t="s">
        <v>254</v>
      </c>
      <c r="E185" s="276" t="s">
        <v>255</v>
      </c>
      <c r="F185" s="277" t="s">
        <v>256</v>
      </c>
      <c r="G185" s="278" t="s">
        <v>250</v>
      </c>
      <c r="H185" s="279">
        <v>0.067000000000000004</v>
      </c>
      <c r="I185" s="280"/>
      <c r="J185" s="281">
        <f>ROUND(I185*H185,2)</f>
        <v>0</v>
      </c>
      <c r="K185" s="282"/>
      <c r="L185" s="283"/>
      <c r="M185" s="284" t="s">
        <v>1</v>
      </c>
      <c r="N185" s="285" t="s">
        <v>40</v>
      </c>
      <c r="O185" s="91"/>
      <c r="P185" s="229">
        <f>O185*H185</f>
        <v>0</v>
      </c>
      <c r="Q185" s="229">
        <v>1</v>
      </c>
      <c r="R185" s="229">
        <f>Q185*H185</f>
        <v>0.067000000000000004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168</v>
      </c>
      <c r="AT185" s="231" t="s">
        <v>254</v>
      </c>
      <c r="AU185" s="231" t="s">
        <v>129</v>
      </c>
      <c r="AY185" s="17" t="s">
        <v>118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129</v>
      </c>
      <c r="BK185" s="232">
        <f>ROUND(I185*H185,2)</f>
        <v>0</v>
      </c>
      <c r="BL185" s="17" t="s">
        <v>141</v>
      </c>
      <c r="BM185" s="231" t="s">
        <v>257</v>
      </c>
    </row>
    <row r="186" s="2" customFormat="1">
      <c r="A186" s="38"/>
      <c r="B186" s="39"/>
      <c r="C186" s="40"/>
      <c r="D186" s="233" t="s">
        <v>143</v>
      </c>
      <c r="E186" s="40"/>
      <c r="F186" s="234" t="s">
        <v>258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143</v>
      </c>
      <c r="AU186" s="17" t="s">
        <v>129</v>
      </c>
    </row>
    <row r="187" s="13" customFormat="1">
      <c r="A187" s="13"/>
      <c r="B187" s="243"/>
      <c r="C187" s="244"/>
      <c r="D187" s="233" t="s">
        <v>217</v>
      </c>
      <c r="E187" s="245" t="s">
        <v>1</v>
      </c>
      <c r="F187" s="246" t="s">
        <v>229</v>
      </c>
      <c r="G187" s="244"/>
      <c r="H187" s="245" t="s">
        <v>1</v>
      </c>
      <c r="I187" s="247"/>
      <c r="J187" s="244"/>
      <c r="K187" s="244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217</v>
      </c>
      <c r="AU187" s="252" t="s">
        <v>129</v>
      </c>
      <c r="AV187" s="13" t="s">
        <v>82</v>
      </c>
      <c r="AW187" s="13" t="s">
        <v>30</v>
      </c>
      <c r="AX187" s="13" t="s">
        <v>74</v>
      </c>
      <c r="AY187" s="252" t="s">
        <v>118</v>
      </c>
    </row>
    <row r="188" s="13" customFormat="1">
      <c r="A188" s="13"/>
      <c r="B188" s="243"/>
      <c r="C188" s="244"/>
      <c r="D188" s="233" t="s">
        <v>217</v>
      </c>
      <c r="E188" s="245" t="s">
        <v>1</v>
      </c>
      <c r="F188" s="246" t="s">
        <v>230</v>
      </c>
      <c r="G188" s="244"/>
      <c r="H188" s="245" t="s">
        <v>1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217</v>
      </c>
      <c r="AU188" s="252" t="s">
        <v>129</v>
      </c>
      <c r="AV188" s="13" t="s">
        <v>82</v>
      </c>
      <c r="AW188" s="13" t="s">
        <v>30</v>
      </c>
      <c r="AX188" s="13" t="s">
        <v>74</v>
      </c>
      <c r="AY188" s="252" t="s">
        <v>118</v>
      </c>
    </row>
    <row r="189" s="14" customFormat="1">
      <c r="A189" s="14"/>
      <c r="B189" s="253"/>
      <c r="C189" s="254"/>
      <c r="D189" s="233" t="s">
        <v>217</v>
      </c>
      <c r="E189" s="255" t="s">
        <v>1</v>
      </c>
      <c r="F189" s="256" t="s">
        <v>259</v>
      </c>
      <c r="G189" s="254"/>
      <c r="H189" s="257">
        <v>0.037999999999999999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217</v>
      </c>
      <c r="AU189" s="263" t="s">
        <v>129</v>
      </c>
      <c r="AV189" s="14" t="s">
        <v>129</v>
      </c>
      <c r="AW189" s="14" t="s">
        <v>30</v>
      </c>
      <c r="AX189" s="14" t="s">
        <v>74</v>
      </c>
      <c r="AY189" s="263" t="s">
        <v>118</v>
      </c>
    </row>
    <row r="190" s="13" customFormat="1">
      <c r="A190" s="13"/>
      <c r="B190" s="243"/>
      <c r="C190" s="244"/>
      <c r="D190" s="233" t="s">
        <v>217</v>
      </c>
      <c r="E190" s="245" t="s">
        <v>1</v>
      </c>
      <c r="F190" s="246" t="s">
        <v>234</v>
      </c>
      <c r="G190" s="244"/>
      <c r="H190" s="245" t="s">
        <v>1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217</v>
      </c>
      <c r="AU190" s="252" t="s">
        <v>129</v>
      </c>
      <c r="AV190" s="13" t="s">
        <v>82</v>
      </c>
      <c r="AW190" s="13" t="s">
        <v>30</v>
      </c>
      <c r="AX190" s="13" t="s">
        <v>74</v>
      </c>
      <c r="AY190" s="252" t="s">
        <v>118</v>
      </c>
    </row>
    <row r="191" s="14" customFormat="1">
      <c r="A191" s="14"/>
      <c r="B191" s="253"/>
      <c r="C191" s="254"/>
      <c r="D191" s="233" t="s">
        <v>217</v>
      </c>
      <c r="E191" s="255" t="s">
        <v>1</v>
      </c>
      <c r="F191" s="256" t="s">
        <v>260</v>
      </c>
      <c r="G191" s="254"/>
      <c r="H191" s="257">
        <v>0.029000000000000001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217</v>
      </c>
      <c r="AU191" s="263" t="s">
        <v>129</v>
      </c>
      <c r="AV191" s="14" t="s">
        <v>129</v>
      </c>
      <c r="AW191" s="14" t="s">
        <v>30</v>
      </c>
      <c r="AX191" s="14" t="s">
        <v>74</v>
      </c>
      <c r="AY191" s="263" t="s">
        <v>118</v>
      </c>
    </row>
    <row r="192" s="15" customFormat="1">
      <c r="A192" s="15"/>
      <c r="B192" s="264"/>
      <c r="C192" s="265"/>
      <c r="D192" s="233" t="s">
        <v>217</v>
      </c>
      <c r="E192" s="266" t="s">
        <v>1</v>
      </c>
      <c r="F192" s="267" t="s">
        <v>224</v>
      </c>
      <c r="G192" s="265"/>
      <c r="H192" s="268">
        <v>0.067000000000000004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4" t="s">
        <v>217</v>
      </c>
      <c r="AU192" s="274" t="s">
        <v>129</v>
      </c>
      <c r="AV192" s="15" t="s">
        <v>141</v>
      </c>
      <c r="AW192" s="15" t="s">
        <v>30</v>
      </c>
      <c r="AX192" s="15" t="s">
        <v>82</v>
      </c>
      <c r="AY192" s="274" t="s">
        <v>118</v>
      </c>
    </row>
    <row r="193" s="2" customFormat="1" ht="24.15" customHeight="1">
      <c r="A193" s="38"/>
      <c r="B193" s="39"/>
      <c r="C193" s="275" t="s">
        <v>164</v>
      </c>
      <c r="D193" s="275" t="s">
        <v>254</v>
      </c>
      <c r="E193" s="276" t="s">
        <v>261</v>
      </c>
      <c r="F193" s="277" t="s">
        <v>262</v>
      </c>
      <c r="G193" s="278" t="s">
        <v>250</v>
      </c>
      <c r="H193" s="279">
        <v>0.251</v>
      </c>
      <c r="I193" s="280"/>
      <c r="J193" s="281">
        <f>ROUND(I193*H193,2)</f>
        <v>0</v>
      </c>
      <c r="K193" s="282"/>
      <c r="L193" s="283"/>
      <c r="M193" s="284" t="s">
        <v>1</v>
      </c>
      <c r="N193" s="285" t="s">
        <v>40</v>
      </c>
      <c r="O193" s="91"/>
      <c r="P193" s="229">
        <f>O193*H193</f>
        <v>0</v>
      </c>
      <c r="Q193" s="229">
        <v>1</v>
      </c>
      <c r="R193" s="229">
        <f>Q193*H193</f>
        <v>0.251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168</v>
      </c>
      <c r="AT193" s="231" t="s">
        <v>254</v>
      </c>
      <c r="AU193" s="231" t="s">
        <v>129</v>
      </c>
      <c r="AY193" s="17" t="s">
        <v>118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129</v>
      </c>
      <c r="BK193" s="232">
        <f>ROUND(I193*H193,2)</f>
        <v>0</v>
      </c>
      <c r="BL193" s="17" t="s">
        <v>141</v>
      </c>
      <c r="BM193" s="231" t="s">
        <v>263</v>
      </c>
    </row>
    <row r="194" s="2" customFormat="1">
      <c r="A194" s="38"/>
      <c r="B194" s="39"/>
      <c r="C194" s="40"/>
      <c r="D194" s="233" t="s">
        <v>143</v>
      </c>
      <c r="E194" s="40"/>
      <c r="F194" s="234" t="s">
        <v>264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143</v>
      </c>
      <c r="AU194" s="17" t="s">
        <v>129</v>
      </c>
    </row>
    <row r="195" s="13" customFormat="1">
      <c r="A195" s="13"/>
      <c r="B195" s="243"/>
      <c r="C195" s="244"/>
      <c r="D195" s="233" t="s">
        <v>217</v>
      </c>
      <c r="E195" s="245" t="s">
        <v>1</v>
      </c>
      <c r="F195" s="246" t="s">
        <v>229</v>
      </c>
      <c r="G195" s="244"/>
      <c r="H195" s="245" t="s">
        <v>1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217</v>
      </c>
      <c r="AU195" s="252" t="s">
        <v>129</v>
      </c>
      <c r="AV195" s="13" t="s">
        <v>82</v>
      </c>
      <c r="AW195" s="13" t="s">
        <v>30</v>
      </c>
      <c r="AX195" s="13" t="s">
        <v>74</v>
      </c>
      <c r="AY195" s="252" t="s">
        <v>118</v>
      </c>
    </row>
    <row r="196" s="13" customFormat="1">
      <c r="A196" s="13"/>
      <c r="B196" s="243"/>
      <c r="C196" s="244"/>
      <c r="D196" s="233" t="s">
        <v>217</v>
      </c>
      <c r="E196" s="245" t="s">
        <v>1</v>
      </c>
      <c r="F196" s="246" t="s">
        <v>230</v>
      </c>
      <c r="G196" s="244"/>
      <c r="H196" s="245" t="s">
        <v>1</v>
      </c>
      <c r="I196" s="247"/>
      <c r="J196" s="244"/>
      <c r="K196" s="244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217</v>
      </c>
      <c r="AU196" s="252" t="s">
        <v>129</v>
      </c>
      <c r="AV196" s="13" t="s">
        <v>82</v>
      </c>
      <c r="AW196" s="13" t="s">
        <v>30</v>
      </c>
      <c r="AX196" s="13" t="s">
        <v>74</v>
      </c>
      <c r="AY196" s="252" t="s">
        <v>118</v>
      </c>
    </row>
    <row r="197" s="14" customFormat="1">
      <c r="A197" s="14"/>
      <c r="B197" s="253"/>
      <c r="C197" s="254"/>
      <c r="D197" s="233" t="s">
        <v>217</v>
      </c>
      <c r="E197" s="255" t="s">
        <v>1</v>
      </c>
      <c r="F197" s="256" t="s">
        <v>265</v>
      </c>
      <c r="G197" s="254"/>
      <c r="H197" s="257">
        <v>0.13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3" t="s">
        <v>217</v>
      </c>
      <c r="AU197" s="263" t="s">
        <v>129</v>
      </c>
      <c r="AV197" s="14" t="s">
        <v>129</v>
      </c>
      <c r="AW197" s="14" t="s">
        <v>30</v>
      </c>
      <c r="AX197" s="14" t="s">
        <v>74</v>
      </c>
      <c r="AY197" s="263" t="s">
        <v>118</v>
      </c>
    </row>
    <row r="198" s="13" customFormat="1">
      <c r="A198" s="13"/>
      <c r="B198" s="243"/>
      <c r="C198" s="244"/>
      <c r="D198" s="233" t="s">
        <v>217</v>
      </c>
      <c r="E198" s="245" t="s">
        <v>1</v>
      </c>
      <c r="F198" s="246" t="s">
        <v>234</v>
      </c>
      <c r="G198" s="244"/>
      <c r="H198" s="245" t="s">
        <v>1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217</v>
      </c>
      <c r="AU198" s="252" t="s">
        <v>129</v>
      </c>
      <c r="AV198" s="13" t="s">
        <v>82</v>
      </c>
      <c r="AW198" s="13" t="s">
        <v>30</v>
      </c>
      <c r="AX198" s="13" t="s">
        <v>74</v>
      </c>
      <c r="AY198" s="252" t="s">
        <v>118</v>
      </c>
    </row>
    <row r="199" s="14" customFormat="1">
      <c r="A199" s="14"/>
      <c r="B199" s="253"/>
      <c r="C199" s="254"/>
      <c r="D199" s="233" t="s">
        <v>217</v>
      </c>
      <c r="E199" s="255" t="s">
        <v>1</v>
      </c>
      <c r="F199" s="256" t="s">
        <v>266</v>
      </c>
      <c r="G199" s="254"/>
      <c r="H199" s="257">
        <v>0.121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217</v>
      </c>
      <c r="AU199" s="263" t="s">
        <v>129</v>
      </c>
      <c r="AV199" s="14" t="s">
        <v>129</v>
      </c>
      <c r="AW199" s="14" t="s">
        <v>30</v>
      </c>
      <c r="AX199" s="14" t="s">
        <v>74</v>
      </c>
      <c r="AY199" s="263" t="s">
        <v>118</v>
      </c>
    </row>
    <row r="200" s="15" customFormat="1">
      <c r="A200" s="15"/>
      <c r="B200" s="264"/>
      <c r="C200" s="265"/>
      <c r="D200" s="233" t="s">
        <v>217</v>
      </c>
      <c r="E200" s="266" t="s">
        <v>1</v>
      </c>
      <c r="F200" s="267" t="s">
        <v>224</v>
      </c>
      <c r="G200" s="265"/>
      <c r="H200" s="268">
        <v>0.251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4" t="s">
        <v>217</v>
      </c>
      <c r="AU200" s="274" t="s">
        <v>129</v>
      </c>
      <c r="AV200" s="15" t="s">
        <v>141</v>
      </c>
      <c r="AW200" s="15" t="s">
        <v>30</v>
      </c>
      <c r="AX200" s="15" t="s">
        <v>82</v>
      </c>
      <c r="AY200" s="274" t="s">
        <v>118</v>
      </c>
    </row>
    <row r="201" s="2" customFormat="1" ht="24.15" customHeight="1">
      <c r="A201" s="38"/>
      <c r="B201" s="39"/>
      <c r="C201" s="219" t="s">
        <v>168</v>
      </c>
      <c r="D201" s="219" t="s">
        <v>124</v>
      </c>
      <c r="E201" s="220" t="s">
        <v>267</v>
      </c>
      <c r="F201" s="221" t="s">
        <v>268</v>
      </c>
      <c r="G201" s="222" t="s">
        <v>227</v>
      </c>
      <c r="H201" s="223">
        <v>47.520000000000003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40</v>
      </c>
      <c r="O201" s="91"/>
      <c r="P201" s="229">
        <f>O201*H201</f>
        <v>0</v>
      </c>
      <c r="Q201" s="229">
        <v>0.061719999999999997</v>
      </c>
      <c r="R201" s="229">
        <f>Q201*H201</f>
        <v>2.9329344000000002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141</v>
      </c>
      <c r="AT201" s="231" t="s">
        <v>124</v>
      </c>
      <c r="AU201" s="231" t="s">
        <v>129</v>
      </c>
      <c r="AY201" s="17" t="s">
        <v>118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129</v>
      </c>
      <c r="BK201" s="232">
        <f>ROUND(I201*H201,2)</f>
        <v>0</v>
      </c>
      <c r="BL201" s="17" t="s">
        <v>141</v>
      </c>
      <c r="BM201" s="231" t="s">
        <v>269</v>
      </c>
    </row>
    <row r="202" s="13" customFormat="1">
      <c r="A202" s="13"/>
      <c r="B202" s="243"/>
      <c r="C202" s="244"/>
      <c r="D202" s="233" t="s">
        <v>217</v>
      </c>
      <c r="E202" s="245" t="s">
        <v>1</v>
      </c>
      <c r="F202" s="246" t="s">
        <v>229</v>
      </c>
      <c r="G202" s="244"/>
      <c r="H202" s="245" t="s">
        <v>1</v>
      </c>
      <c r="I202" s="247"/>
      <c r="J202" s="244"/>
      <c r="K202" s="244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217</v>
      </c>
      <c r="AU202" s="252" t="s">
        <v>129</v>
      </c>
      <c r="AV202" s="13" t="s">
        <v>82</v>
      </c>
      <c r="AW202" s="13" t="s">
        <v>30</v>
      </c>
      <c r="AX202" s="13" t="s">
        <v>74</v>
      </c>
      <c r="AY202" s="252" t="s">
        <v>118</v>
      </c>
    </row>
    <row r="203" s="13" customFormat="1">
      <c r="A203" s="13"/>
      <c r="B203" s="243"/>
      <c r="C203" s="244"/>
      <c r="D203" s="233" t="s">
        <v>217</v>
      </c>
      <c r="E203" s="245" t="s">
        <v>1</v>
      </c>
      <c r="F203" s="246" t="s">
        <v>230</v>
      </c>
      <c r="G203" s="244"/>
      <c r="H203" s="245" t="s">
        <v>1</v>
      </c>
      <c r="I203" s="247"/>
      <c r="J203" s="244"/>
      <c r="K203" s="244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217</v>
      </c>
      <c r="AU203" s="252" t="s">
        <v>129</v>
      </c>
      <c r="AV203" s="13" t="s">
        <v>82</v>
      </c>
      <c r="AW203" s="13" t="s">
        <v>30</v>
      </c>
      <c r="AX203" s="13" t="s">
        <v>74</v>
      </c>
      <c r="AY203" s="252" t="s">
        <v>118</v>
      </c>
    </row>
    <row r="204" s="14" customFormat="1">
      <c r="A204" s="14"/>
      <c r="B204" s="253"/>
      <c r="C204" s="254"/>
      <c r="D204" s="233" t="s">
        <v>217</v>
      </c>
      <c r="E204" s="255" t="s">
        <v>1</v>
      </c>
      <c r="F204" s="256" t="s">
        <v>270</v>
      </c>
      <c r="G204" s="254"/>
      <c r="H204" s="257">
        <v>26.399999999999999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3" t="s">
        <v>217</v>
      </c>
      <c r="AU204" s="263" t="s">
        <v>129</v>
      </c>
      <c r="AV204" s="14" t="s">
        <v>129</v>
      </c>
      <c r="AW204" s="14" t="s">
        <v>30</v>
      </c>
      <c r="AX204" s="14" t="s">
        <v>74</v>
      </c>
      <c r="AY204" s="263" t="s">
        <v>118</v>
      </c>
    </row>
    <row r="205" s="13" customFormat="1">
      <c r="A205" s="13"/>
      <c r="B205" s="243"/>
      <c r="C205" s="244"/>
      <c r="D205" s="233" t="s">
        <v>217</v>
      </c>
      <c r="E205" s="245" t="s">
        <v>1</v>
      </c>
      <c r="F205" s="246" t="s">
        <v>234</v>
      </c>
      <c r="G205" s="244"/>
      <c r="H205" s="245" t="s">
        <v>1</v>
      </c>
      <c r="I205" s="247"/>
      <c r="J205" s="244"/>
      <c r="K205" s="244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217</v>
      </c>
      <c r="AU205" s="252" t="s">
        <v>129</v>
      </c>
      <c r="AV205" s="13" t="s">
        <v>82</v>
      </c>
      <c r="AW205" s="13" t="s">
        <v>30</v>
      </c>
      <c r="AX205" s="13" t="s">
        <v>74</v>
      </c>
      <c r="AY205" s="252" t="s">
        <v>118</v>
      </c>
    </row>
    <row r="206" s="14" customFormat="1">
      <c r="A206" s="14"/>
      <c r="B206" s="253"/>
      <c r="C206" s="254"/>
      <c r="D206" s="233" t="s">
        <v>217</v>
      </c>
      <c r="E206" s="255" t="s">
        <v>1</v>
      </c>
      <c r="F206" s="256" t="s">
        <v>271</v>
      </c>
      <c r="G206" s="254"/>
      <c r="H206" s="257">
        <v>21.120000000000001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217</v>
      </c>
      <c r="AU206" s="263" t="s">
        <v>129</v>
      </c>
      <c r="AV206" s="14" t="s">
        <v>129</v>
      </c>
      <c r="AW206" s="14" t="s">
        <v>30</v>
      </c>
      <c r="AX206" s="14" t="s">
        <v>74</v>
      </c>
      <c r="AY206" s="263" t="s">
        <v>118</v>
      </c>
    </row>
    <row r="207" s="15" customFormat="1">
      <c r="A207" s="15"/>
      <c r="B207" s="264"/>
      <c r="C207" s="265"/>
      <c r="D207" s="233" t="s">
        <v>217</v>
      </c>
      <c r="E207" s="266" t="s">
        <v>1</v>
      </c>
      <c r="F207" s="267" t="s">
        <v>224</v>
      </c>
      <c r="G207" s="265"/>
      <c r="H207" s="268">
        <v>47.520000000000003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4" t="s">
        <v>217</v>
      </c>
      <c r="AU207" s="274" t="s">
        <v>129</v>
      </c>
      <c r="AV207" s="15" t="s">
        <v>141</v>
      </c>
      <c r="AW207" s="15" t="s">
        <v>30</v>
      </c>
      <c r="AX207" s="15" t="s">
        <v>82</v>
      </c>
      <c r="AY207" s="274" t="s">
        <v>118</v>
      </c>
    </row>
    <row r="208" s="2" customFormat="1" ht="24.15" customHeight="1">
      <c r="A208" s="38"/>
      <c r="B208" s="39"/>
      <c r="C208" s="219" t="s">
        <v>173</v>
      </c>
      <c r="D208" s="219" t="s">
        <v>124</v>
      </c>
      <c r="E208" s="220" t="s">
        <v>272</v>
      </c>
      <c r="F208" s="221" t="s">
        <v>273</v>
      </c>
      <c r="G208" s="222" t="s">
        <v>245</v>
      </c>
      <c r="H208" s="223">
        <v>145.80000000000001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40</v>
      </c>
      <c r="O208" s="91"/>
      <c r="P208" s="229">
        <f>O208*H208</f>
        <v>0</v>
      </c>
      <c r="Q208" s="229">
        <v>0.00013999999999999999</v>
      </c>
      <c r="R208" s="229">
        <f>Q208*H208</f>
        <v>0.020412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141</v>
      </c>
      <c r="AT208" s="231" t="s">
        <v>124</v>
      </c>
      <c r="AU208" s="231" t="s">
        <v>129</v>
      </c>
      <c r="AY208" s="17" t="s">
        <v>118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129</v>
      </c>
      <c r="BK208" s="232">
        <f>ROUND(I208*H208,2)</f>
        <v>0</v>
      </c>
      <c r="BL208" s="17" t="s">
        <v>141</v>
      </c>
      <c r="BM208" s="231" t="s">
        <v>274</v>
      </c>
    </row>
    <row r="209" s="13" customFormat="1">
      <c r="A209" s="13"/>
      <c r="B209" s="243"/>
      <c r="C209" s="244"/>
      <c r="D209" s="233" t="s">
        <v>217</v>
      </c>
      <c r="E209" s="245" t="s">
        <v>1</v>
      </c>
      <c r="F209" s="246" t="s">
        <v>218</v>
      </c>
      <c r="G209" s="244"/>
      <c r="H209" s="245" t="s">
        <v>1</v>
      </c>
      <c r="I209" s="247"/>
      <c r="J209" s="244"/>
      <c r="K209" s="244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217</v>
      </c>
      <c r="AU209" s="252" t="s">
        <v>129</v>
      </c>
      <c r="AV209" s="13" t="s">
        <v>82</v>
      </c>
      <c r="AW209" s="13" t="s">
        <v>30</v>
      </c>
      <c r="AX209" s="13" t="s">
        <v>74</v>
      </c>
      <c r="AY209" s="252" t="s">
        <v>118</v>
      </c>
    </row>
    <row r="210" s="13" customFormat="1">
      <c r="A210" s="13"/>
      <c r="B210" s="243"/>
      <c r="C210" s="244"/>
      <c r="D210" s="233" t="s">
        <v>217</v>
      </c>
      <c r="E210" s="245" t="s">
        <v>1</v>
      </c>
      <c r="F210" s="246" t="s">
        <v>220</v>
      </c>
      <c r="G210" s="244"/>
      <c r="H210" s="245" t="s">
        <v>1</v>
      </c>
      <c r="I210" s="247"/>
      <c r="J210" s="244"/>
      <c r="K210" s="244"/>
      <c r="L210" s="248"/>
      <c r="M210" s="249"/>
      <c r="N210" s="250"/>
      <c r="O210" s="250"/>
      <c r="P210" s="250"/>
      <c r="Q210" s="250"/>
      <c r="R210" s="250"/>
      <c r="S210" s="250"/>
      <c r="T210" s="25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2" t="s">
        <v>217</v>
      </c>
      <c r="AU210" s="252" t="s">
        <v>129</v>
      </c>
      <c r="AV210" s="13" t="s">
        <v>82</v>
      </c>
      <c r="AW210" s="13" t="s">
        <v>30</v>
      </c>
      <c r="AX210" s="13" t="s">
        <v>74</v>
      </c>
      <c r="AY210" s="252" t="s">
        <v>118</v>
      </c>
    </row>
    <row r="211" s="14" customFormat="1">
      <c r="A211" s="14"/>
      <c r="B211" s="253"/>
      <c r="C211" s="254"/>
      <c r="D211" s="233" t="s">
        <v>217</v>
      </c>
      <c r="E211" s="255" t="s">
        <v>1</v>
      </c>
      <c r="F211" s="256" t="s">
        <v>275</v>
      </c>
      <c r="G211" s="254"/>
      <c r="H211" s="257">
        <v>81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3" t="s">
        <v>217</v>
      </c>
      <c r="AU211" s="263" t="s">
        <v>129</v>
      </c>
      <c r="AV211" s="14" t="s">
        <v>129</v>
      </c>
      <c r="AW211" s="14" t="s">
        <v>30</v>
      </c>
      <c r="AX211" s="14" t="s">
        <v>74</v>
      </c>
      <c r="AY211" s="263" t="s">
        <v>118</v>
      </c>
    </row>
    <row r="212" s="13" customFormat="1">
      <c r="A212" s="13"/>
      <c r="B212" s="243"/>
      <c r="C212" s="244"/>
      <c r="D212" s="233" t="s">
        <v>217</v>
      </c>
      <c r="E212" s="245" t="s">
        <v>1</v>
      </c>
      <c r="F212" s="246" t="s">
        <v>276</v>
      </c>
      <c r="G212" s="244"/>
      <c r="H212" s="245" t="s">
        <v>1</v>
      </c>
      <c r="I212" s="247"/>
      <c r="J212" s="244"/>
      <c r="K212" s="244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217</v>
      </c>
      <c r="AU212" s="252" t="s">
        <v>129</v>
      </c>
      <c r="AV212" s="13" t="s">
        <v>82</v>
      </c>
      <c r="AW212" s="13" t="s">
        <v>30</v>
      </c>
      <c r="AX212" s="13" t="s">
        <v>74</v>
      </c>
      <c r="AY212" s="252" t="s">
        <v>118</v>
      </c>
    </row>
    <row r="213" s="14" customFormat="1">
      <c r="A213" s="14"/>
      <c r="B213" s="253"/>
      <c r="C213" s="254"/>
      <c r="D213" s="233" t="s">
        <v>217</v>
      </c>
      <c r="E213" s="255" t="s">
        <v>1</v>
      </c>
      <c r="F213" s="256" t="s">
        <v>277</v>
      </c>
      <c r="G213" s="254"/>
      <c r="H213" s="257">
        <v>64.799999999999997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217</v>
      </c>
      <c r="AU213" s="263" t="s">
        <v>129</v>
      </c>
      <c r="AV213" s="14" t="s">
        <v>129</v>
      </c>
      <c r="AW213" s="14" t="s">
        <v>30</v>
      </c>
      <c r="AX213" s="14" t="s">
        <v>74</v>
      </c>
      <c r="AY213" s="263" t="s">
        <v>118</v>
      </c>
    </row>
    <row r="214" s="15" customFormat="1">
      <c r="A214" s="15"/>
      <c r="B214" s="264"/>
      <c r="C214" s="265"/>
      <c r="D214" s="233" t="s">
        <v>217</v>
      </c>
      <c r="E214" s="266" t="s">
        <v>1</v>
      </c>
      <c r="F214" s="267" t="s">
        <v>224</v>
      </c>
      <c r="G214" s="265"/>
      <c r="H214" s="268">
        <v>145.80000000000001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4" t="s">
        <v>217</v>
      </c>
      <c r="AU214" s="274" t="s">
        <v>129</v>
      </c>
      <c r="AV214" s="15" t="s">
        <v>141</v>
      </c>
      <c r="AW214" s="15" t="s">
        <v>30</v>
      </c>
      <c r="AX214" s="15" t="s">
        <v>82</v>
      </c>
      <c r="AY214" s="274" t="s">
        <v>118</v>
      </c>
    </row>
    <row r="215" s="2" customFormat="1" ht="24.15" customHeight="1">
      <c r="A215" s="38"/>
      <c r="B215" s="39"/>
      <c r="C215" s="219" t="s">
        <v>177</v>
      </c>
      <c r="D215" s="219" t="s">
        <v>124</v>
      </c>
      <c r="E215" s="220" t="s">
        <v>278</v>
      </c>
      <c r="F215" s="221" t="s">
        <v>279</v>
      </c>
      <c r="G215" s="222" t="s">
        <v>227</v>
      </c>
      <c r="H215" s="223">
        <v>0.32000000000000001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40</v>
      </c>
      <c r="O215" s="91"/>
      <c r="P215" s="229">
        <f>O215*H215</f>
        <v>0</v>
      </c>
      <c r="Q215" s="229">
        <v>0.17818000000000001</v>
      </c>
      <c r="R215" s="229">
        <f>Q215*H215</f>
        <v>0.057017600000000002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141</v>
      </c>
      <c r="AT215" s="231" t="s">
        <v>124</v>
      </c>
      <c r="AU215" s="231" t="s">
        <v>129</v>
      </c>
      <c r="AY215" s="17" t="s">
        <v>118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129</v>
      </c>
      <c r="BK215" s="232">
        <f>ROUND(I215*H215,2)</f>
        <v>0</v>
      </c>
      <c r="BL215" s="17" t="s">
        <v>141</v>
      </c>
      <c r="BM215" s="231" t="s">
        <v>280</v>
      </c>
    </row>
    <row r="216" s="13" customFormat="1">
      <c r="A216" s="13"/>
      <c r="B216" s="243"/>
      <c r="C216" s="244"/>
      <c r="D216" s="233" t="s">
        <v>217</v>
      </c>
      <c r="E216" s="245" t="s">
        <v>1</v>
      </c>
      <c r="F216" s="246" t="s">
        <v>218</v>
      </c>
      <c r="G216" s="244"/>
      <c r="H216" s="245" t="s">
        <v>1</v>
      </c>
      <c r="I216" s="247"/>
      <c r="J216" s="244"/>
      <c r="K216" s="244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217</v>
      </c>
      <c r="AU216" s="252" t="s">
        <v>129</v>
      </c>
      <c r="AV216" s="13" t="s">
        <v>82</v>
      </c>
      <c r="AW216" s="13" t="s">
        <v>30</v>
      </c>
      <c r="AX216" s="13" t="s">
        <v>74</v>
      </c>
      <c r="AY216" s="252" t="s">
        <v>118</v>
      </c>
    </row>
    <row r="217" s="13" customFormat="1">
      <c r="A217" s="13"/>
      <c r="B217" s="243"/>
      <c r="C217" s="244"/>
      <c r="D217" s="233" t="s">
        <v>217</v>
      </c>
      <c r="E217" s="245" t="s">
        <v>1</v>
      </c>
      <c r="F217" s="246" t="s">
        <v>241</v>
      </c>
      <c r="G217" s="244"/>
      <c r="H217" s="245" t="s">
        <v>1</v>
      </c>
      <c r="I217" s="247"/>
      <c r="J217" s="244"/>
      <c r="K217" s="244"/>
      <c r="L217" s="248"/>
      <c r="M217" s="249"/>
      <c r="N217" s="250"/>
      <c r="O217" s="250"/>
      <c r="P217" s="250"/>
      <c r="Q217" s="250"/>
      <c r="R217" s="250"/>
      <c r="S217" s="250"/>
      <c r="T217" s="25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2" t="s">
        <v>217</v>
      </c>
      <c r="AU217" s="252" t="s">
        <v>129</v>
      </c>
      <c r="AV217" s="13" t="s">
        <v>82</v>
      </c>
      <c r="AW217" s="13" t="s">
        <v>30</v>
      </c>
      <c r="AX217" s="13" t="s">
        <v>74</v>
      </c>
      <c r="AY217" s="252" t="s">
        <v>118</v>
      </c>
    </row>
    <row r="218" s="14" customFormat="1">
      <c r="A218" s="14"/>
      <c r="B218" s="253"/>
      <c r="C218" s="254"/>
      <c r="D218" s="233" t="s">
        <v>217</v>
      </c>
      <c r="E218" s="255" t="s">
        <v>1</v>
      </c>
      <c r="F218" s="256" t="s">
        <v>281</v>
      </c>
      <c r="G218" s="254"/>
      <c r="H218" s="257">
        <v>0.32000000000000001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217</v>
      </c>
      <c r="AU218" s="263" t="s">
        <v>129</v>
      </c>
      <c r="AV218" s="14" t="s">
        <v>129</v>
      </c>
      <c r="AW218" s="14" t="s">
        <v>30</v>
      </c>
      <c r="AX218" s="14" t="s">
        <v>74</v>
      </c>
      <c r="AY218" s="263" t="s">
        <v>118</v>
      </c>
    </row>
    <row r="219" s="15" customFormat="1">
      <c r="A219" s="15"/>
      <c r="B219" s="264"/>
      <c r="C219" s="265"/>
      <c r="D219" s="233" t="s">
        <v>217</v>
      </c>
      <c r="E219" s="266" t="s">
        <v>1</v>
      </c>
      <c r="F219" s="267" t="s">
        <v>224</v>
      </c>
      <c r="G219" s="265"/>
      <c r="H219" s="268">
        <v>0.32000000000000001</v>
      </c>
      <c r="I219" s="269"/>
      <c r="J219" s="265"/>
      <c r="K219" s="265"/>
      <c r="L219" s="270"/>
      <c r="M219" s="271"/>
      <c r="N219" s="272"/>
      <c r="O219" s="272"/>
      <c r="P219" s="272"/>
      <c r="Q219" s="272"/>
      <c r="R219" s="272"/>
      <c r="S219" s="272"/>
      <c r="T219" s="27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4" t="s">
        <v>217</v>
      </c>
      <c r="AU219" s="274" t="s">
        <v>129</v>
      </c>
      <c r="AV219" s="15" t="s">
        <v>141</v>
      </c>
      <c r="AW219" s="15" t="s">
        <v>30</v>
      </c>
      <c r="AX219" s="15" t="s">
        <v>82</v>
      </c>
      <c r="AY219" s="274" t="s">
        <v>118</v>
      </c>
    </row>
    <row r="220" s="2" customFormat="1" ht="16.5" customHeight="1">
      <c r="A220" s="38"/>
      <c r="B220" s="39"/>
      <c r="C220" s="219" t="s">
        <v>282</v>
      </c>
      <c r="D220" s="219" t="s">
        <v>124</v>
      </c>
      <c r="E220" s="220" t="s">
        <v>283</v>
      </c>
      <c r="F220" s="221" t="s">
        <v>284</v>
      </c>
      <c r="G220" s="222" t="s">
        <v>227</v>
      </c>
      <c r="H220" s="223">
        <v>3.6099999999999999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40</v>
      </c>
      <c r="O220" s="91"/>
      <c r="P220" s="229">
        <f>O220*H220</f>
        <v>0</v>
      </c>
      <c r="Q220" s="229">
        <v>0.064519999999999994</v>
      </c>
      <c r="R220" s="229">
        <f>Q220*H220</f>
        <v>0.23291719999999996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141</v>
      </c>
      <c r="AT220" s="231" t="s">
        <v>124</v>
      </c>
      <c r="AU220" s="231" t="s">
        <v>129</v>
      </c>
      <c r="AY220" s="17" t="s">
        <v>118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129</v>
      </c>
      <c r="BK220" s="232">
        <f>ROUND(I220*H220,2)</f>
        <v>0</v>
      </c>
      <c r="BL220" s="17" t="s">
        <v>141</v>
      </c>
      <c r="BM220" s="231" t="s">
        <v>285</v>
      </c>
    </row>
    <row r="221" s="13" customFormat="1">
      <c r="A221" s="13"/>
      <c r="B221" s="243"/>
      <c r="C221" s="244"/>
      <c r="D221" s="233" t="s">
        <v>217</v>
      </c>
      <c r="E221" s="245" t="s">
        <v>1</v>
      </c>
      <c r="F221" s="246" t="s">
        <v>218</v>
      </c>
      <c r="G221" s="244"/>
      <c r="H221" s="245" t="s">
        <v>1</v>
      </c>
      <c r="I221" s="247"/>
      <c r="J221" s="244"/>
      <c r="K221" s="244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217</v>
      </c>
      <c r="AU221" s="252" t="s">
        <v>129</v>
      </c>
      <c r="AV221" s="13" t="s">
        <v>82</v>
      </c>
      <c r="AW221" s="13" t="s">
        <v>30</v>
      </c>
      <c r="AX221" s="13" t="s">
        <v>74</v>
      </c>
      <c r="AY221" s="252" t="s">
        <v>118</v>
      </c>
    </row>
    <row r="222" s="13" customFormat="1">
      <c r="A222" s="13"/>
      <c r="B222" s="243"/>
      <c r="C222" s="244"/>
      <c r="D222" s="233" t="s">
        <v>217</v>
      </c>
      <c r="E222" s="245" t="s">
        <v>1</v>
      </c>
      <c r="F222" s="246" t="s">
        <v>219</v>
      </c>
      <c r="G222" s="244"/>
      <c r="H222" s="245" t="s">
        <v>1</v>
      </c>
      <c r="I222" s="247"/>
      <c r="J222" s="244"/>
      <c r="K222" s="244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217</v>
      </c>
      <c r="AU222" s="252" t="s">
        <v>129</v>
      </c>
      <c r="AV222" s="13" t="s">
        <v>82</v>
      </c>
      <c r="AW222" s="13" t="s">
        <v>30</v>
      </c>
      <c r="AX222" s="13" t="s">
        <v>74</v>
      </c>
      <c r="AY222" s="252" t="s">
        <v>118</v>
      </c>
    </row>
    <row r="223" s="13" customFormat="1">
      <c r="A223" s="13"/>
      <c r="B223" s="243"/>
      <c r="C223" s="244"/>
      <c r="D223" s="233" t="s">
        <v>217</v>
      </c>
      <c r="E223" s="245" t="s">
        <v>1</v>
      </c>
      <c r="F223" s="246" t="s">
        <v>220</v>
      </c>
      <c r="G223" s="244"/>
      <c r="H223" s="245" t="s">
        <v>1</v>
      </c>
      <c r="I223" s="247"/>
      <c r="J223" s="244"/>
      <c r="K223" s="244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217</v>
      </c>
      <c r="AU223" s="252" t="s">
        <v>129</v>
      </c>
      <c r="AV223" s="13" t="s">
        <v>82</v>
      </c>
      <c r="AW223" s="13" t="s">
        <v>30</v>
      </c>
      <c r="AX223" s="13" t="s">
        <v>74</v>
      </c>
      <c r="AY223" s="252" t="s">
        <v>118</v>
      </c>
    </row>
    <row r="224" s="14" customFormat="1">
      <c r="A224" s="14"/>
      <c r="B224" s="253"/>
      <c r="C224" s="254"/>
      <c r="D224" s="233" t="s">
        <v>217</v>
      </c>
      <c r="E224" s="255" t="s">
        <v>1</v>
      </c>
      <c r="F224" s="256" t="s">
        <v>286</v>
      </c>
      <c r="G224" s="254"/>
      <c r="H224" s="257">
        <v>2.6099999999999999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3" t="s">
        <v>217</v>
      </c>
      <c r="AU224" s="263" t="s">
        <v>129</v>
      </c>
      <c r="AV224" s="14" t="s">
        <v>129</v>
      </c>
      <c r="AW224" s="14" t="s">
        <v>30</v>
      </c>
      <c r="AX224" s="14" t="s">
        <v>74</v>
      </c>
      <c r="AY224" s="263" t="s">
        <v>118</v>
      </c>
    </row>
    <row r="225" s="13" customFormat="1">
      <c r="A225" s="13"/>
      <c r="B225" s="243"/>
      <c r="C225" s="244"/>
      <c r="D225" s="233" t="s">
        <v>217</v>
      </c>
      <c r="E225" s="245" t="s">
        <v>1</v>
      </c>
      <c r="F225" s="246" t="s">
        <v>276</v>
      </c>
      <c r="G225" s="244"/>
      <c r="H225" s="245" t="s">
        <v>1</v>
      </c>
      <c r="I225" s="247"/>
      <c r="J225" s="244"/>
      <c r="K225" s="244"/>
      <c r="L225" s="248"/>
      <c r="M225" s="249"/>
      <c r="N225" s="250"/>
      <c r="O225" s="250"/>
      <c r="P225" s="250"/>
      <c r="Q225" s="250"/>
      <c r="R225" s="250"/>
      <c r="S225" s="250"/>
      <c r="T225" s="25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2" t="s">
        <v>217</v>
      </c>
      <c r="AU225" s="252" t="s">
        <v>129</v>
      </c>
      <c r="AV225" s="13" t="s">
        <v>82</v>
      </c>
      <c r="AW225" s="13" t="s">
        <v>30</v>
      </c>
      <c r="AX225" s="13" t="s">
        <v>74</v>
      </c>
      <c r="AY225" s="252" t="s">
        <v>118</v>
      </c>
    </row>
    <row r="226" s="14" customFormat="1">
      <c r="A226" s="14"/>
      <c r="B226" s="253"/>
      <c r="C226" s="254"/>
      <c r="D226" s="233" t="s">
        <v>217</v>
      </c>
      <c r="E226" s="255" t="s">
        <v>1</v>
      </c>
      <c r="F226" s="256" t="s">
        <v>287</v>
      </c>
      <c r="G226" s="254"/>
      <c r="H226" s="257">
        <v>1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3" t="s">
        <v>217</v>
      </c>
      <c r="AU226" s="263" t="s">
        <v>129</v>
      </c>
      <c r="AV226" s="14" t="s">
        <v>129</v>
      </c>
      <c r="AW226" s="14" t="s">
        <v>30</v>
      </c>
      <c r="AX226" s="14" t="s">
        <v>74</v>
      </c>
      <c r="AY226" s="263" t="s">
        <v>118</v>
      </c>
    </row>
    <row r="227" s="15" customFormat="1">
      <c r="A227" s="15"/>
      <c r="B227" s="264"/>
      <c r="C227" s="265"/>
      <c r="D227" s="233" t="s">
        <v>217</v>
      </c>
      <c r="E227" s="266" t="s">
        <v>1</v>
      </c>
      <c r="F227" s="267" t="s">
        <v>224</v>
      </c>
      <c r="G227" s="265"/>
      <c r="H227" s="268">
        <v>3.6099999999999999</v>
      </c>
      <c r="I227" s="269"/>
      <c r="J227" s="265"/>
      <c r="K227" s="265"/>
      <c r="L227" s="270"/>
      <c r="M227" s="271"/>
      <c r="N227" s="272"/>
      <c r="O227" s="272"/>
      <c r="P227" s="272"/>
      <c r="Q227" s="272"/>
      <c r="R227" s="272"/>
      <c r="S227" s="272"/>
      <c r="T227" s="27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4" t="s">
        <v>217</v>
      </c>
      <c r="AU227" s="274" t="s">
        <v>129</v>
      </c>
      <c r="AV227" s="15" t="s">
        <v>141</v>
      </c>
      <c r="AW227" s="15" t="s">
        <v>30</v>
      </c>
      <c r="AX227" s="15" t="s">
        <v>82</v>
      </c>
      <c r="AY227" s="274" t="s">
        <v>118</v>
      </c>
    </row>
    <row r="228" s="2" customFormat="1" ht="16.5" customHeight="1">
      <c r="A228" s="38"/>
      <c r="B228" s="39"/>
      <c r="C228" s="219" t="s">
        <v>8</v>
      </c>
      <c r="D228" s="219" t="s">
        <v>124</v>
      </c>
      <c r="E228" s="220" t="s">
        <v>288</v>
      </c>
      <c r="F228" s="221" t="s">
        <v>289</v>
      </c>
      <c r="G228" s="222" t="s">
        <v>227</v>
      </c>
      <c r="H228" s="223">
        <v>1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40</v>
      </c>
      <c r="O228" s="91"/>
      <c r="P228" s="229">
        <f>O228*H228</f>
        <v>0</v>
      </c>
      <c r="Q228" s="229">
        <v>0.083409999999999998</v>
      </c>
      <c r="R228" s="229">
        <f>Q228*H228</f>
        <v>0.083409999999999998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141</v>
      </c>
      <c r="AT228" s="231" t="s">
        <v>124</v>
      </c>
      <c r="AU228" s="231" t="s">
        <v>129</v>
      </c>
      <c r="AY228" s="17" t="s">
        <v>118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129</v>
      </c>
      <c r="BK228" s="232">
        <f>ROUND(I228*H228,2)</f>
        <v>0</v>
      </c>
      <c r="BL228" s="17" t="s">
        <v>141</v>
      </c>
      <c r="BM228" s="231" t="s">
        <v>290</v>
      </c>
    </row>
    <row r="229" s="13" customFormat="1">
      <c r="A229" s="13"/>
      <c r="B229" s="243"/>
      <c r="C229" s="244"/>
      <c r="D229" s="233" t="s">
        <v>217</v>
      </c>
      <c r="E229" s="245" t="s">
        <v>1</v>
      </c>
      <c r="F229" s="246" t="s">
        <v>218</v>
      </c>
      <c r="G229" s="244"/>
      <c r="H229" s="245" t="s">
        <v>1</v>
      </c>
      <c r="I229" s="247"/>
      <c r="J229" s="244"/>
      <c r="K229" s="244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217</v>
      </c>
      <c r="AU229" s="252" t="s">
        <v>129</v>
      </c>
      <c r="AV229" s="13" t="s">
        <v>82</v>
      </c>
      <c r="AW229" s="13" t="s">
        <v>30</v>
      </c>
      <c r="AX229" s="13" t="s">
        <v>74</v>
      </c>
      <c r="AY229" s="252" t="s">
        <v>118</v>
      </c>
    </row>
    <row r="230" s="13" customFormat="1">
      <c r="A230" s="13"/>
      <c r="B230" s="243"/>
      <c r="C230" s="244"/>
      <c r="D230" s="233" t="s">
        <v>217</v>
      </c>
      <c r="E230" s="245" t="s">
        <v>1</v>
      </c>
      <c r="F230" s="246" t="s">
        <v>219</v>
      </c>
      <c r="G230" s="244"/>
      <c r="H230" s="245" t="s">
        <v>1</v>
      </c>
      <c r="I230" s="247"/>
      <c r="J230" s="244"/>
      <c r="K230" s="244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217</v>
      </c>
      <c r="AU230" s="252" t="s">
        <v>129</v>
      </c>
      <c r="AV230" s="13" t="s">
        <v>82</v>
      </c>
      <c r="AW230" s="13" t="s">
        <v>30</v>
      </c>
      <c r="AX230" s="13" t="s">
        <v>74</v>
      </c>
      <c r="AY230" s="252" t="s">
        <v>118</v>
      </c>
    </row>
    <row r="231" s="13" customFormat="1">
      <c r="A231" s="13"/>
      <c r="B231" s="243"/>
      <c r="C231" s="244"/>
      <c r="D231" s="233" t="s">
        <v>217</v>
      </c>
      <c r="E231" s="245" t="s">
        <v>1</v>
      </c>
      <c r="F231" s="246" t="s">
        <v>220</v>
      </c>
      <c r="G231" s="244"/>
      <c r="H231" s="245" t="s">
        <v>1</v>
      </c>
      <c r="I231" s="247"/>
      <c r="J231" s="244"/>
      <c r="K231" s="244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217</v>
      </c>
      <c r="AU231" s="252" t="s">
        <v>129</v>
      </c>
      <c r="AV231" s="13" t="s">
        <v>82</v>
      </c>
      <c r="AW231" s="13" t="s">
        <v>30</v>
      </c>
      <c r="AX231" s="13" t="s">
        <v>74</v>
      </c>
      <c r="AY231" s="252" t="s">
        <v>118</v>
      </c>
    </row>
    <row r="232" s="14" customFormat="1">
      <c r="A232" s="14"/>
      <c r="B232" s="253"/>
      <c r="C232" s="254"/>
      <c r="D232" s="233" t="s">
        <v>217</v>
      </c>
      <c r="E232" s="255" t="s">
        <v>1</v>
      </c>
      <c r="F232" s="256" t="s">
        <v>287</v>
      </c>
      <c r="G232" s="254"/>
      <c r="H232" s="257">
        <v>1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3" t="s">
        <v>217</v>
      </c>
      <c r="AU232" s="263" t="s">
        <v>129</v>
      </c>
      <c r="AV232" s="14" t="s">
        <v>129</v>
      </c>
      <c r="AW232" s="14" t="s">
        <v>30</v>
      </c>
      <c r="AX232" s="14" t="s">
        <v>74</v>
      </c>
      <c r="AY232" s="263" t="s">
        <v>118</v>
      </c>
    </row>
    <row r="233" s="15" customFormat="1">
      <c r="A233" s="15"/>
      <c r="B233" s="264"/>
      <c r="C233" s="265"/>
      <c r="D233" s="233" t="s">
        <v>217</v>
      </c>
      <c r="E233" s="266" t="s">
        <v>1</v>
      </c>
      <c r="F233" s="267" t="s">
        <v>224</v>
      </c>
      <c r="G233" s="265"/>
      <c r="H233" s="268">
        <v>1</v>
      </c>
      <c r="I233" s="269"/>
      <c r="J233" s="265"/>
      <c r="K233" s="265"/>
      <c r="L233" s="270"/>
      <c r="M233" s="271"/>
      <c r="N233" s="272"/>
      <c r="O233" s="272"/>
      <c r="P233" s="272"/>
      <c r="Q233" s="272"/>
      <c r="R233" s="272"/>
      <c r="S233" s="272"/>
      <c r="T233" s="27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4" t="s">
        <v>217</v>
      </c>
      <c r="AU233" s="274" t="s">
        <v>129</v>
      </c>
      <c r="AV233" s="15" t="s">
        <v>141</v>
      </c>
      <c r="AW233" s="15" t="s">
        <v>30</v>
      </c>
      <c r="AX233" s="15" t="s">
        <v>82</v>
      </c>
      <c r="AY233" s="274" t="s">
        <v>118</v>
      </c>
    </row>
    <row r="234" s="2" customFormat="1" ht="24.15" customHeight="1">
      <c r="A234" s="38"/>
      <c r="B234" s="39"/>
      <c r="C234" s="219" t="s">
        <v>291</v>
      </c>
      <c r="D234" s="219" t="s">
        <v>124</v>
      </c>
      <c r="E234" s="220" t="s">
        <v>292</v>
      </c>
      <c r="F234" s="221" t="s">
        <v>293</v>
      </c>
      <c r="G234" s="222" t="s">
        <v>227</v>
      </c>
      <c r="H234" s="223">
        <v>51.795000000000002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40</v>
      </c>
      <c r="O234" s="91"/>
      <c r="P234" s="229">
        <f>O234*H234</f>
        <v>0</v>
      </c>
      <c r="Q234" s="229">
        <v>0.0078499999999999993</v>
      </c>
      <c r="R234" s="229">
        <f>Q234*H234</f>
        <v>0.40659075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141</v>
      </c>
      <c r="AT234" s="231" t="s">
        <v>124</v>
      </c>
      <c r="AU234" s="231" t="s">
        <v>129</v>
      </c>
      <c r="AY234" s="17" t="s">
        <v>118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129</v>
      </c>
      <c r="BK234" s="232">
        <f>ROUND(I234*H234,2)</f>
        <v>0</v>
      </c>
      <c r="BL234" s="17" t="s">
        <v>141</v>
      </c>
      <c r="BM234" s="231" t="s">
        <v>294</v>
      </c>
    </row>
    <row r="235" s="13" customFormat="1">
      <c r="A235" s="13"/>
      <c r="B235" s="243"/>
      <c r="C235" s="244"/>
      <c r="D235" s="233" t="s">
        <v>217</v>
      </c>
      <c r="E235" s="245" t="s">
        <v>1</v>
      </c>
      <c r="F235" s="246" t="s">
        <v>295</v>
      </c>
      <c r="G235" s="244"/>
      <c r="H235" s="245" t="s">
        <v>1</v>
      </c>
      <c r="I235" s="247"/>
      <c r="J235" s="244"/>
      <c r="K235" s="244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217</v>
      </c>
      <c r="AU235" s="252" t="s">
        <v>129</v>
      </c>
      <c r="AV235" s="13" t="s">
        <v>82</v>
      </c>
      <c r="AW235" s="13" t="s">
        <v>30</v>
      </c>
      <c r="AX235" s="13" t="s">
        <v>74</v>
      </c>
      <c r="AY235" s="252" t="s">
        <v>118</v>
      </c>
    </row>
    <row r="236" s="13" customFormat="1">
      <c r="A236" s="13"/>
      <c r="B236" s="243"/>
      <c r="C236" s="244"/>
      <c r="D236" s="233" t="s">
        <v>217</v>
      </c>
      <c r="E236" s="245" t="s">
        <v>1</v>
      </c>
      <c r="F236" s="246" t="s">
        <v>230</v>
      </c>
      <c r="G236" s="244"/>
      <c r="H236" s="245" t="s">
        <v>1</v>
      </c>
      <c r="I236" s="247"/>
      <c r="J236" s="244"/>
      <c r="K236" s="244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217</v>
      </c>
      <c r="AU236" s="252" t="s">
        <v>129</v>
      </c>
      <c r="AV236" s="13" t="s">
        <v>82</v>
      </c>
      <c r="AW236" s="13" t="s">
        <v>30</v>
      </c>
      <c r="AX236" s="13" t="s">
        <v>74</v>
      </c>
      <c r="AY236" s="252" t="s">
        <v>118</v>
      </c>
    </row>
    <row r="237" s="14" customFormat="1">
      <c r="A237" s="14"/>
      <c r="B237" s="253"/>
      <c r="C237" s="254"/>
      <c r="D237" s="233" t="s">
        <v>217</v>
      </c>
      <c r="E237" s="255" t="s">
        <v>1</v>
      </c>
      <c r="F237" s="256" t="s">
        <v>296</v>
      </c>
      <c r="G237" s="254"/>
      <c r="H237" s="257">
        <v>14.625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3" t="s">
        <v>217</v>
      </c>
      <c r="AU237" s="263" t="s">
        <v>129</v>
      </c>
      <c r="AV237" s="14" t="s">
        <v>129</v>
      </c>
      <c r="AW237" s="14" t="s">
        <v>30</v>
      </c>
      <c r="AX237" s="14" t="s">
        <v>74</v>
      </c>
      <c r="AY237" s="263" t="s">
        <v>118</v>
      </c>
    </row>
    <row r="238" s="14" customFormat="1">
      <c r="A238" s="14"/>
      <c r="B238" s="253"/>
      <c r="C238" s="254"/>
      <c r="D238" s="233" t="s">
        <v>217</v>
      </c>
      <c r="E238" s="255" t="s">
        <v>1</v>
      </c>
      <c r="F238" s="256" t="s">
        <v>297</v>
      </c>
      <c r="G238" s="254"/>
      <c r="H238" s="257">
        <v>6.1200000000000001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3" t="s">
        <v>217</v>
      </c>
      <c r="AU238" s="263" t="s">
        <v>129</v>
      </c>
      <c r="AV238" s="14" t="s">
        <v>129</v>
      </c>
      <c r="AW238" s="14" t="s">
        <v>30</v>
      </c>
      <c r="AX238" s="14" t="s">
        <v>74</v>
      </c>
      <c r="AY238" s="263" t="s">
        <v>118</v>
      </c>
    </row>
    <row r="239" s="14" customFormat="1">
      <c r="A239" s="14"/>
      <c r="B239" s="253"/>
      <c r="C239" s="254"/>
      <c r="D239" s="233" t="s">
        <v>217</v>
      </c>
      <c r="E239" s="255" t="s">
        <v>1</v>
      </c>
      <c r="F239" s="256" t="s">
        <v>298</v>
      </c>
      <c r="G239" s="254"/>
      <c r="H239" s="257">
        <v>8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3" t="s">
        <v>217</v>
      </c>
      <c r="AU239" s="263" t="s">
        <v>129</v>
      </c>
      <c r="AV239" s="14" t="s">
        <v>129</v>
      </c>
      <c r="AW239" s="14" t="s">
        <v>30</v>
      </c>
      <c r="AX239" s="14" t="s">
        <v>74</v>
      </c>
      <c r="AY239" s="263" t="s">
        <v>118</v>
      </c>
    </row>
    <row r="240" s="13" customFormat="1">
      <c r="A240" s="13"/>
      <c r="B240" s="243"/>
      <c r="C240" s="244"/>
      <c r="D240" s="233" t="s">
        <v>217</v>
      </c>
      <c r="E240" s="245" t="s">
        <v>1</v>
      </c>
      <c r="F240" s="246" t="s">
        <v>234</v>
      </c>
      <c r="G240" s="244"/>
      <c r="H240" s="245" t="s">
        <v>1</v>
      </c>
      <c r="I240" s="247"/>
      <c r="J240" s="244"/>
      <c r="K240" s="244"/>
      <c r="L240" s="248"/>
      <c r="M240" s="249"/>
      <c r="N240" s="250"/>
      <c r="O240" s="250"/>
      <c r="P240" s="250"/>
      <c r="Q240" s="250"/>
      <c r="R240" s="250"/>
      <c r="S240" s="250"/>
      <c r="T240" s="25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2" t="s">
        <v>217</v>
      </c>
      <c r="AU240" s="252" t="s">
        <v>129</v>
      </c>
      <c r="AV240" s="13" t="s">
        <v>82</v>
      </c>
      <c r="AW240" s="13" t="s">
        <v>30</v>
      </c>
      <c r="AX240" s="13" t="s">
        <v>74</v>
      </c>
      <c r="AY240" s="252" t="s">
        <v>118</v>
      </c>
    </row>
    <row r="241" s="14" customFormat="1">
      <c r="A241" s="14"/>
      <c r="B241" s="253"/>
      <c r="C241" s="254"/>
      <c r="D241" s="233" t="s">
        <v>217</v>
      </c>
      <c r="E241" s="255" t="s">
        <v>1</v>
      </c>
      <c r="F241" s="256" t="s">
        <v>299</v>
      </c>
      <c r="G241" s="254"/>
      <c r="H241" s="257">
        <v>11.699999999999999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3" t="s">
        <v>217</v>
      </c>
      <c r="AU241" s="263" t="s">
        <v>129</v>
      </c>
      <c r="AV241" s="14" t="s">
        <v>129</v>
      </c>
      <c r="AW241" s="14" t="s">
        <v>30</v>
      </c>
      <c r="AX241" s="14" t="s">
        <v>74</v>
      </c>
      <c r="AY241" s="263" t="s">
        <v>118</v>
      </c>
    </row>
    <row r="242" s="14" customFormat="1">
      <c r="A242" s="14"/>
      <c r="B242" s="253"/>
      <c r="C242" s="254"/>
      <c r="D242" s="233" t="s">
        <v>217</v>
      </c>
      <c r="E242" s="255" t="s">
        <v>1</v>
      </c>
      <c r="F242" s="256" t="s">
        <v>300</v>
      </c>
      <c r="G242" s="254"/>
      <c r="H242" s="257">
        <v>4.9500000000000002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3" t="s">
        <v>217</v>
      </c>
      <c r="AU242" s="263" t="s">
        <v>129</v>
      </c>
      <c r="AV242" s="14" t="s">
        <v>129</v>
      </c>
      <c r="AW242" s="14" t="s">
        <v>30</v>
      </c>
      <c r="AX242" s="14" t="s">
        <v>74</v>
      </c>
      <c r="AY242" s="263" t="s">
        <v>118</v>
      </c>
    </row>
    <row r="243" s="14" customFormat="1">
      <c r="A243" s="14"/>
      <c r="B243" s="253"/>
      <c r="C243" s="254"/>
      <c r="D243" s="233" t="s">
        <v>217</v>
      </c>
      <c r="E243" s="255" t="s">
        <v>1</v>
      </c>
      <c r="F243" s="256" t="s">
        <v>301</v>
      </c>
      <c r="G243" s="254"/>
      <c r="H243" s="257">
        <v>6.4000000000000004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3" t="s">
        <v>217</v>
      </c>
      <c r="AU243" s="263" t="s">
        <v>129</v>
      </c>
      <c r="AV243" s="14" t="s">
        <v>129</v>
      </c>
      <c r="AW243" s="14" t="s">
        <v>30</v>
      </c>
      <c r="AX243" s="14" t="s">
        <v>74</v>
      </c>
      <c r="AY243" s="263" t="s">
        <v>118</v>
      </c>
    </row>
    <row r="244" s="15" customFormat="1">
      <c r="A244" s="15"/>
      <c r="B244" s="264"/>
      <c r="C244" s="265"/>
      <c r="D244" s="233" t="s">
        <v>217</v>
      </c>
      <c r="E244" s="266" t="s">
        <v>1</v>
      </c>
      <c r="F244" s="267" t="s">
        <v>224</v>
      </c>
      <c r="G244" s="265"/>
      <c r="H244" s="268">
        <v>51.795000000000002</v>
      </c>
      <c r="I244" s="269"/>
      <c r="J244" s="265"/>
      <c r="K244" s="265"/>
      <c r="L244" s="270"/>
      <c r="M244" s="271"/>
      <c r="N244" s="272"/>
      <c r="O244" s="272"/>
      <c r="P244" s="272"/>
      <c r="Q244" s="272"/>
      <c r="R244" s="272"/>
      <c r="S244" s="272"/>
      <c r="T244" s="27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4" t="s">
        <v>217</v>
      </c>
      <c r="AU244" s="274" t="s">
        <v>129</v>
      </c>
      <c r="AV244" s="15" t="s">
        <v>141</v>
      </c>
      <c r="AW244" s="15" t="s">
        <v>30</v>
      </c>
      <c r="AX244" s="15" t="s">
        <v>82</v>
      </c>
      <c r="AY244" s="274" t="s">
        <v>118</v>
      </c>
    </row>
    <row r="245" s="12" customFormat="1" ht="22.8" customHeight="1">
      <c r="A245" s="12"/>
      <c r="B245" s="203"/>
      <c r="C245" s="204"/>
      <c r="D245" s="205" t="s">
        <v>73</v>
      </c>
      <c r="E245" s="217" t="s">
        <v>141</v>
      </c>
      <c r="F245" s="217" t="s">
        <v>302</v>
      </c>
      <c r="G245" s="204"/>
      <c r="H245" s="204"/>
      <c r="I245" s="207"/>
      <c r="J245" s="218">
        <f>BK245</f>
        <v>0</v>
      </c>
      <c r="K245" s="204"/>
      <c r="L245" s="209"/>
      <c r="M245" s="210"/>
      <c r="N245" s="211"/>
      <c r="O245" s="211"/>
      <c r="P245" s="212">
        <f>SUM(P246:P252)</f>
        <v>0</v>
      </c>
      <c r="Q245" s="211"/>
      <c r="R245" s="212">
        <f>SUM(R246:R252)</f>
        <v>0.19980000000000003</v>
      </c>
      <c r="S245" s="211"/>
      <c r="T245" s="213">
        <f>SUM(T246:T252)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82</v>
      </c>
      <c r="AT245" s="215" t="s">
        <v>73</v>
      </c>
      <c r="AU245" s="215" t="s">
        <v>82</v>
      </c>
      <c r="AY245" s="214" t="s">
        <v>118</v>
      </c>
      <c r="BK245" s="216">
        <f>SUM(BK246:BK252)</f>
        <v>0</v>
      </c>
    </row>
    <row r="246" s="2" customFormat="1" ht="24.15" customHeight="1">
      <c r="A246" s="38"/>
      <c r="B246" s="39"/>
      <c r="C246" s="219" t="s">
        <v>303</v>
      </c>
      <c r="D246" s="219" t="s">
        <v>124</v>
      </c>
      <c r="E246" s="220" t="s">
        <v>304</v>
      </c>
      <c r="F246" s="221" t="s">
        <v>305</v>
      </c>
      <c r="G246" s="222" t="s">
        <v>306</v>
      </c>
      <c r="H246" s="223">
        <v>3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40</v>
      </c>
      <c r="O246" s="91"/>
      <c r="P246" s="229">
        <f>O246*H246</f>
        <v>0</v>
      </c>
      <c r="Q246" s="229">
        <v>0.066600000000000006</v>
      </c>
      <c r="R246" s="229">
        <f>Q246*H246</f>
        <v>0.19980000000000003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141</v>
      </c>
      <c r="AT246" s="231" t="s">
        <v>124</v>
      </c>
      <c r="AU246" s="231" t="s">
        <v>129</v>
      </c>
      <c r="AY246" s="17" t="s">
        <v>118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129</v>
      </c>
      <c r="BK246" s="232">
        <f>ROUND(I246*H246,2)</f>
        <v>0</v>
      </c>
      <c r="BL246" s="17" t="s">
        <v>141</v>
      </c>
      <c r="BM246" s="231" t="s">
        <v>307</v>
      </c>
    </row>
    <row r="247" s="13" customFormat="1">
      <c r="A247" s="13"/>
      <c r="B247" s="243"/>
      <c r="C247" s="244"/>
      <c r="D247" s="233" t="s">
        <v>217</v>
      </c>
      <c r="E247" s="245" t="s">
        <v>1</v>
      </c>
      <c r="F247" s="246" t="s">
        <v>218</v>
      </c>
      <c r="G247" s="244"/>
      <c r="H247" s="245" t="s">
        <v>1</v>
      </c>
      <c r="I247" s="247"/>
      <c r="J247" s="244"/>
      <c r="K247" s="244"/>
      <c r="L247" s="248"/>
      <c r="M247" s="249"/>
      <c r="N247" s="250"/>
      <c r="O247" s="250"/>
      <c r="P247" s="250"/>
      <c r="Q247" s="250"/>
      <c r="R247" s="250"/>
      <c r="S247" s="250"/>
      <c r="T247" s="25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2" t="s">
        <v>217</v>
      </c>
      <c r="AU247" s="252" t="s">
        <v>129</v>
      </c>
      <c r="AV247" s="13" t="s">
        <v>82</v>
      </c>
      <c r="AW247" s="13" t="s">
        <v>30</v>
      </c>
      <c r="AX247" s="13" t="s">
        <v>74</v>
      </c>
      <c r="AY247" s="252" t="s">
        <v>118</v>
      </c>
    </row>
    <row r="248" s="13" customFormat="1">
      <c r="A248" s="13"/>
      <c r="B248" s="243"/>
      <c r="C248" s="244"/>
      <c r="D248" s="233" t="s">
        <v>217</v>
      </c>
      <c r="E248" s="245" t="s">
        <v>1</v>
      </c>
      <c r="F248" s="246" t="s">
        <v>308</v>
      </c>
      <c r="G248" s="244"/>
      <c r="H248" s="245" t="s">
        <v>1</v>
      </c>
      <c r="I248" s="247"/>
      <c r="J248" s="244"/>
      <c r="K248" s="244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217</v>
      </c>
      <c r="AU248" s="252" t="s">
        <v>129</v>
      </c>
      <c r="AV248" s="13" t="s">
        <v>82</v>
      </c>
      <c r="AW248" s="13" t="s">
        <v>30</v>
      </c>
      <c r="AX248" s="13" t="s">
        <v>74</v>
      </c>
      <c r="AY248" s="252" t="s">
        <v>118</v>
      </c>
    </row>
    <row r="249" s="14" customFormat="1">
      <c r="A249" s="14"/>
      <c r="B249" s="253"/>
      <c r="C249" s="254"/>
      <c r="D249" s="233" t="s">
        <v>217</v>
      </c>
      <c r="E249" s="255" t="s">
        <v>1</v>
      </c>
      <c r="F249" s="256" t="s">
        <v>129</v>
      </c>
      <c r="G249" s="254"/>
      <c r="H249" s="257">
        <v>2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217</v>
      </c>
      <c r="AU249" s="263" t="s">
        <v>129</v>
      </c>
      <c r="AV249" s="14" t="s">
        <v>129</v>
      </c>
      <c r="AW249" s="14" t="s">
        <v>30</v>
      </c>
      <c r="AX249" s="14" t="s">
        <v>74</v>
      </c>
      <c r="AY249" s="263" t="s">
        <v>118</v>
      </c>
    </row>
    <row r="250" s="13" customFormat="1">
      <c r="A250" s="13"/>
      <c r="B250" s="243"/>
      <c r="C250" s="244"/>
      <c r="D250" s="233" t="s">
        <v>217</v>
      </c>
      <c r="E250" s="245" t="s">
        <v>1</v>
      </c>
      <c r="F250" s="246" t="s">
        <v>309</v>
      </c>
      <c r="G250" s="244"/>
      <c r="H250" s="245" t="s">
        <v>1</v>
      </c>
      <c r="I250" s="247"/>
      <c r="J250" s="244"/>
      <c r="K250" s="244"/>
      <c r="L250" s="248"/>
      <c r="M250" s="249"/>
      <c r="N250" s="250"/>
      <c r="O250" s="250"/>
      <c r="P250" s="250"/>
      <c r="Q250" s="250"/>
      <c r="R250" s="250"/>
      <c r="S250" s="250"/>
      <c r="T250" s="25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2" t="s">
        <v>217</v>
      </c>
      <c r="AU250" s="252" t="s">
        <v>129</v>
      </c>
      <c r="AV250" s="13" t="s">
        <v>82</v>
      </c>
      <c r="AW250" s="13" t="s">
        <v>30</v>
      </c>
      <c r="AX250" s="13" t="s">
        <v>74</v>
      </c>
      <c r="AY250" s="252" t="s">
        <v>118</v>
      </c>
    </row>
    <row r="251" s="14" customFormat="1">
      <c r="A251" s="14"/>
      <c r="B251" s="253"/>
      <c r="C251" s="254"/>
      <c r="D251" s="233" t="s">
        <v>217</v>
      </c>
      <c r="E251" s="255" t="s">
        <v>1</v>
      </c>
      <c r="F251" s="256" t="s">
        <v>82</v>
      </c>
      <c r="G251" s="254"/>
      <c r="H251" s="257">
        <v>1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3" t="s">
        <v>217</v>
      </c>
      <c r="AU251" s="263" t="s">
        <v>129</v>
      </c>
      <c r="AV251" s="14" t="s">
        <v>129</v>
      </c>
      <c r="AW251" s="14" t="s">
        <v>30</v>
      </c>
      <c r="AX251" s="14" t="s">
        <v>74</v>
      </c>
      <c r="AY251" s="263" t="s">
        <v>118</v>
      </c>
    </row>
    <row r="252" s="15" customFormat="1">
      <c r="A252" s="15"/>
      <c r="B252" s="264"/>
      <c r="C252" s="265"/>
      <c r="D252" s="233" t="s">
        <v>217</v>
      </c>
      <c r="E252" s="266" t="s">
        <v>1</v>
      </c>
      <c r="F252" s="267" t="s">
        <v>224</v>
      </c>
      <c r="G252" s="265"/>
      <c r="H252" s="268">
        <v>3</v>
      </c>
      <c r="I252" s="269"/>
      <c r="J252" s="265"/>
      <c r="K252" s="265"/>
      <c r="L252" s="270"/>
      <c r="M252" s="271"/>
      <c r="N252" s="272"/>
      <c r="O252" s="272"/>
      <c r="P252" s="272"/>
      <c r="Q252" s="272"/>
      <c r="R252" s="272"/>
      <c r="S252" s="272"/>
      <c r="T252" s="27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4" t="s">
        <v>217</v>
      </c>
      <c r="AU252" s="274" t="s">
        <v>129</v>
      </c>
      <c r="AV252" s="15" t="s">
        <v>141</v>
      </c>
      <c r="AW252" s="15" t="s">
        <v>30</v>
      </c>
      <c r="AX252" s="15" t="s">
        <v>82</v>
      </c>
      <c r="AY252" s="274" t="s">
        <v>118</v>
      </c>
    </row>
    <row r="253" s="12" customFormat="1" ht="22.8" customHeight="1">
      <c r="A253" s="12"/>
      <c r="B253" s="203"/>
      <c r="C253" s="204"/>
      <c r="D253" s="205" t="s">
        <v>73</v>
      </c>
      <c r="E253" s="217" t="s">
        <v>157</v>
      </c>
      <c r="F253" s="217" t="s">
        <v>310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SUM(P254:P319)</f>
        <v>0</v>
      </c>
      <c r="Q253" s="211"/>
      <c r="R253" s="212">
        <f>SUM(R254:R319)</f>
        <v>15.635712080000001</v>
      </c>
      <c r="S253" s="211"/>
      <c r="T253" s="213">
        <f>SUM(T254:T319)</f>
        <v>2.6326319999999996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82</v>
      </c>
      <c r="AT253" s="215" t="s">
        <v>73</v>
      </c>
      <c r="AU253" s="215" t="s">
        <v>82</v>
      </c>
      <c r="AY253" s="214" t="s">
        <v>118</v>
      </c>
      <c r="BK253" s="216">
        <f>SUM(BK254:BK319)</f>
        <v>0</v>
      </c>
    </row>
    <row r="254" s="2" customFormat="1" ht="21.75" customHeight="1">
      <c r="A254" s="38"/>
      <c r="B254" s="39"/>
      <c r="C254" s="219" t="s">
        <v>311</v>
      </c>
      <c r="D254" s="219" t="s">
        <v>124</v>
      </c>
      <c r="E254" s="220" t="s">
        <v>312</v>
      </c>
      <c r="F254" s="221" t="s">
        <v>313</v>
      </c>
      <c r="G254" s="222" t="s">
        <v>227</v>
      </c>
      <c r="H254" s="223">
        <v>44.491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40</v>
      </c>
      <c r="O254" s="91"/>
      <c r="P254" s="229">
        <f>O254*H254</f>
        <v>0</v>
      </c>
      <c r="Q254" s="229">
        <v>0.0043800000000000002</v>
      </c>
      <c r="R254" s="229">
        <f>Q254*H254</f>
        <v>0.19487058000000002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141</v>
      </c>
      <c r="AT254" s="231" t="s">
        <v>124</v>
      </c>
      <c r="AU254" s="231" t="s">
        <v>129</v>
      </c>
      <c r="AY254" s="17" t="s">
        <v>118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129</v>
      </c>
      <c r="BK254" s="232">
        <f>ROUND(I254*H254,2)</f>
        <v>0</v>
      </c>
      <c r="BL254" s="17" t="s">
        <v>141</v>
      </c>
      <c r="BM254" s="231" t="s">
        <v>314</v>
      </c>
    </row>
    <row r="255" s="13" customFormat="1">
      <c r="A255" s="13"/>
      <c r="B255" s="243"/>
      <c r="C255" s="244"/>
      <c r="D255" s="233" t="s">
        <v>217</v>
      </c>
      <c r="E255" s="245" t="s">
        <v>1</v>
      </c>
      <c r="F255" s="246" t="s">
        <v>229</v>
      </c>
      <c r="G255" s="244"/>
      <c r="H255" s="245" t="s">
        <v>1</v>
      </c>
      <c r="I255" s="247"/>
      <c r="J255" s="244"/>
      <c r="K255" s="244"/>
      <c r="L255" s="248"/>
      <c r="M255" s="249"/>
      <c r="N255" s="250"/>
      <c r="O255" s="250"/>
      <c r="P255" s="250"/>
      <c r="Q255" s="250"/>
      <c r="R255" s="250"/>
      <c r="S255" s="250"/>
      <c r="T255" s="25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2" t="s">
        <v>217</v>
      </c>
      <c r="AU255" s="252" t="s">
        <v>129</v>
      </c>
      <c r="AV255" s="13" t="s">
        <v>82</v>
      </c>
      <c r="AW255" s="13" t="s">
        <v>30</v>
      </c>
      <c r="AX255" s="13" t="s">
        <v>74</v>
      </c>
      <c r="AY255" s="252" t="s">
        <v>118</v>
      </c>
    </row>
    <row r="256" s="13" customFormat="1">
      <c r="A256" s="13"/>
      <c r="B256" s="243"/>
      <c r="C256" s="244"/>
      <c r="D256" s="233" t="s">
        <v>217</v>
      </c>
      <c r="E256" s="245" t="s">
        <v>1</v>
      </c>
      <c r="F256" s="246" t="s">
        <v>315</v>
      </c>
      <c r="G256" s="244"/>
      <c r="H256" s="245" t="s">
        <v>1</v>
      </c>
      <c r="I256" s="247"/>
      <c r="J256" s="244"/>
      <c r="K256" s="244"/>
      <c r="L256" s="248"/>
      <c r="M256" s="249"/>
      <c r="N256" s="250"/>
      <c r="O256" s="250"/>
      <c r="P256" s="250"/>
      <c r="Q256" s="250"/>
      <c r="R256" s="250"/>
      <c r="S256" s="250"/>
      <c r="T256" s="25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2" t="s">
        <v>217</v>
      </c>
      <c r="AU256" s="252" t="s">
        <v>129</v>
      </c>
      <c r="AV256" s="13" t="s">
        <v>82</v>
      </c>
      <c r="AW256" s="13" t="s">
        <v>30</v>
      </c>
      <c r="AX256" s="13" t="s">
        <v>74</v>
      </c>
      <c r="AY256" s="252" t="s">
        <v>118</v>
      </c>
    </row>
    <row r="257" s="13" customFormat="1">
      <c r="A257" s="13"/>
      <c r="B257" s="243"/>
      <c r="C257" s="244"/>
      <c r="D257" s="233" t="s">
        <v>217</v>
      </c>
      <c r="E257" s="245" t="s">
        <v>1</v>
      </c>
      <c r="F257" s="246" t="s">
        <v>230</v>
      </c>
      <c r="G257" s="244"/>
      <c r="H257" s="245" t="s">
        <v>1</v>
      </c>
      <c r="I257" s="247"/>
      <c r="J257" s="244"/>
      <c r="K257" s="244"/>
      <c r="L257" s="248"/>
      <c r="M257" s="249"/>
      <c r="N257" s="250"/>
      <c r="O257" s="250"/>
      <c r="P257" s="250"/>
      <c r="Q257" s="250"/>
      <c r="R257" s="250"/>
      <c r="S257" s="250"/>
      <c r="T257" s="25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217</v>
      </c>
      <c r="AU257" s="252" t="s">
        <v>129</v>
      </c>
      <c r="AV257" s="13" t="s">
        <v>82</v>
      </c>
      <c r="AW257" s="13" t="s">
        <v>30</v>
      </c>
      <c r="AX257" s="13" t="s">
        <v>74</v>
      </c>
      <c r="AY257" s="252" t="s">
        <v>118</v>
      </c>
    </row>
    <row r="258" s="14" customFormat="1">
      <c r="A258" s="14"/>
      <c r="B258" s="253"/>
      <c r="C258" s="254"/>
      <c r="D258" s="233" t="s">
        <v>217</v>
      </c>
      <c r="E258" s="255" t="s">
        <v>1</v>
      </c>
      <c r="F258" s="256" t="s">
        <v>316</v>
      </c>
      <c r="G258" s="254"/>
      <c r="H258" s="257">
        <v>26.061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3" t="s">
        <v>217</v>
      </c>
      <c r="AU258" s="263" t="s">
        <v>129</v>
      </c>
      <c r="AV258" s="14" t="s">
        <v>129</v>
      </c>
      <c r="AW258" s="14" t="s">
        <v>30</v>
      </c>
      <c r="AX258" s="14" t="s">
        <v>74</v>
      </c>
      <c r="AY258" s="263" t="s">
        <v>118</v>
      </c>
    </row>
    <row r="259" s="13" customFormat="1">
      <c r="A259" s="13"/>
      <c r="B259" s="243"/>
      <c r="C259" s="244"/>
      <c r="D259" s="233" t="s">
        <v>217</v>
      </c>
      <c r="E259" s="245" t="s">
        <v>1</v>
      </c>
      <c r="F259" s="246" t="s">
        <v>234</v>
      </c>
      <c r="G259" s="244"/>
      <c r="H259" s="245" t="s">
        <v>1</v>
      </c>
      <c r="I259" s="247"/>
      <c r="J259" s="244"/>
      <c r="K259" s="244"/>
      <c r="L259" s="248"/>
      <c r="M259" s="249"/>
      <c r="N259" s="250"/>
      <c r="O259" s="250"/>
      <c r="P259" s="250"/>
      <c r="Q259" s="250"/>
      <c r="R259" s="250"/>
      <c r="S259" s="250"/>
      <c r="T259" s="25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2" t="s">
        <v>217</v>
      </c>
      <c r="AU259" s="252" t="s">
        <v>129</v>
      </c>
      <c r="AV259" s="13" t="s">
        <v>82</v>
      </c>
      <c r="AW259" s="13" t="s">
        <v>30</v>
      </c>
      <c r="AX259" s="13" t="s">
        <v>74</v>
      </c>
      <c r="AY259" s="252" t="s">
        <v>118</v>
      </c>
    </row>
    <row r="260" s="14" customFormat="1">
      <c r="A260" s="14"/>
      <c r="B260" s="253"/>
      <c r="C260" s="254"/>
      <c r="D260" s="233" t="s">
        <v>217</v>
      </c>
      <c r="E260" s="255" t="s">
        <v>1</v>
      </c>
      <c r="F260" s="256" t="s">
        <v>317</v>
      </c>
      <c r="G260" s="254"/>
      <c r="H260" s="257">
        <v>18.43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3" t="s">
        <v>217</v>
      </c>
      <c r="AU260" s="263" t="s">
        <v>129</v>
      </c>
      <c r="AV260" s="14" t="s">
        <v>129</v>
      </c>
      <c r="AW260" s="14" t="s">
        <v>30</v>
      </c>
      <c r="AX260" s="14" t="s">
        <v>74</v>
      </c>
      <c r="AY260" s="263" t="s">
        <v>118</v>
      </c>
    </row>
    <row r="261" s="15" customFormat="1">
      <c r="A261" s="15"/>
      <c r="B261" s="264"/>
      <c r="C261" s="265"/>
      <c r="D261" s="233" t="s">
        <v>217</v>
      </c>
      <c r="E261" s="266" t="s">
        <v>1</v>
      </c>
      <c r="F261" s="267" t="s">
        <v>224</v>
      </c>
      <c r="G261" s="265"/>
      <c r="H261" s="268">
        <v>44.491</v>
      </c>
      <c r="I261" s="269"/>
      <c r="J261" s="265"/>
      <c r="K261" s="265"/>
      <c r="L261" s="270"/>
      <c r="M261" s="271"/>
      <c r="N261" s="272"/>
      <c r="O261" s="272"/>
      <c r="P261" s="272"/>
      <c r="Q261" s="272"/>
      <c r="R261" s="272"/>
      <c r="S261" s="272"/>
      <c r="T261" s="27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4" t="s">
        <v>217</v>
      </c>
      <c r="AU261" s="274" t="s">
        <v>129</v>
      </c>
      <c r="AV261" s="15" t="s">
        <v>141</v>
      </c>
      <c r="AW261" s="15" t="s">
        <v>30</v>
      </c>
      <c r="AX261" s="15" t="s">
        <v>82</v>
      </c>
      <c r="AY261" s="274" t="s">
        <v>118</v>
      </c>
    </row>
    <row r="262" s="2" customFormat="1" ht="21.75" customHeight="1">
      <c r="A262" s="38"/>
      <c r="B262" s="39"/>
      <c r="C262" s="219" t="s">
        <v>318</v>
      </c>
      <c r="D262" s="219" t="s">
        <v>124</v>
      </c>
      <c r="E262" s="220" t="s">
        <v>319</v>
      </c>
      <c r="F262" s="221" t="s">
        <v>320</v>
      </c>
      <c r="G262" s="222" t="s">
        <v>227</v>
      </c>
      <c r="H262" s="223">
        <v>44.491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40</v>
      </c>
      <c r="O262" s="91"/>
      <c r="P262" s="229">
        <f>O262*H262</f>
        <v>0</v>
      </c>
      <c r="Q262" s="229">
        <v>0.0040000000000000001</v>
      </c>
      <c r="R262" s="229">
        <f>Q262*H262</f>
        <v>0.17796400000000001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141</v>
      </c>
      <c r="AT262" s="231" t="s">
        <v>124</v>
      </c>
      <c r="AU262" s="231" t="s">
        <v>129</v>
      </c>
      <c r="AY262" s="17" t="s">
        <v>118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129</v>
      </c>
      <c r="BK262" s="232">
        <f>ROUND(I262*H262,2)</f>
        <v>0</v>
      </c>
      <c r="BL262" s="17" t="s">
        <v>141</v>
      </c>
      <c r="BM262" s="231" t="s">
        <v>321</v>
      </c>
    </row>
    <row r="263" s="2" customFormat="1" ht="21.75" customHeight="1">
      <c r="A263" s="38"/>
      <c r="B263" s="39"/>
      <c r="C263" s="219" t="s">
        <v>322</v>
      </c>
      <c r="D263" s="219" t="s">
        <v>124</v>
      </c>
      <c r="E263" s="220" t="s">
        <v>323</v>
      </c>
      <c r="F263" s="221" t="s">
        <v>324</v>
      </c>
      <c r="G263" s="222" t="s">
        <v>227</v>
      </c>
      <c r="H263" s="223">
        <v>248.41999999999999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40</v>
      </c>
      <c r="O263" s="91"/>
      <c r="P263" s="229">
        <f>O263*H263</f>
        <v>0</v>
      </c>
      <c r="Q263" s="229">
        <v>0.0043800000000000002</v>
      </c>
      <c r="R263" s="229">
        <f>Q263*H263</f>
        <v>1.0880795999999999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141</v>
      </c>
      <c r="AT263" s="231" t="s">
        <v>124</v>
      </c>
      <c r="AU263" s="231" t="s">
        <v>129</v>
      </c>
      <c r="AY263" s="17" t="s">
        <v>118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129</v>
      </c>
      <c r="BK263" s="232">
        <f>ROUND(I263*H263,2)</f>
        <v>0</v>
      </c>
      <c r="BL263" s="17" t="s">
        <v>141</v>
      </c>
      <c r="BM263" s="231" t="s">
        <v>325</v>
      </c>
    </row>
    <row r="264" s="13" customFormat="1">
      <c r="A264" s="13"/>
      <c r="B264" s="243"/>
      <c r="C264" s="244"/>
      <c r="D264" s="233" t="s">
        <v>217</v>
      </c>
      <c r="E264" s="245" t="s">
        <v>1</v>
      </c>
      <c r="F264" s="246" t="s">
        <v>229</v>
      </c>
      <c r="G264" s="244"/>
      <c r="H264" s="245" t="s">
        <v>1</v>
      </c>
      <c r="I264" s="247"/>
      <c r="J264" s="244"/>
      <c r="K264" s="244"/>
      <c r="L264" s="248"/>
      <c r="M264" s="249"/>
      <c r="N264" s="250"/>
      <c r="O264" s="250"/>
      <c r="P264" s="250"/>
      <c r="Q264" s="250"/>
      <c r="R264" s="250"/>
      <c r="S264" s="250"/>
      <c r="T264" s="25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2" t="s">
        <v>217</v>
      </c>
      <c r="AU264" s="252" t="s">
        <v>129</v>
      </c>
      <c r="AV264" s="13" t="s">
        <v>82</v>
      </c>
      <c r="AW264" s="13" t="s">
        <v>30</v>
      </c>
      <c r="AX264" s="13" t="s">
        <v>74</v>
      </c>
      <c r="AY264" s="252" t="s">
        <v>118</v>
      </c>
    </row>
    <row r="265" s="13" customFormat="1">
      <c r="A265" s="13"/>
      <c r="B265" s="243"/>
      <c r="C265" s="244"/>
      <c r="D265" s="233" t="s">
        <v>217</v>
      </c>
      <c r="E265" s="245" t="s">
        <v>1</v>
      </c>
      <c r="F265" s="246" t="s">
        <v>230</v>
      </c>
      <c r="G265" s="244"/>
      <c r="H265" s="245" t="s">
        <v>1</v>
      </c>
      <c r="I265" s="247"/>
      <c r="J265" s="244"/>
      <c r="K265" s="244"/>
      <c r="L265" s="248"/>
      <c r="M265" s="249"/>
      <c r="N265" s="250"/>
      <c r="O265" s="250"/>
      <c r="P265" s="250"/>
      <c r="Q265" s="250"/>
      <c r="R265" s="250"/>
      <c r="S265" s="250"/>
      <c r="T265" s="25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2" t="s">
        <v>217</v>
      </c>
      <c r="AU265" s="252" t="s">
        <v>129</v>
      </c>
      <c r="AV265" s="13" t="s">
        <v>82</v>
      </c>
      <c r="AW265" s="13" t="s">
        <v>30</v>
      </c>
      <c r="AX265" s="13" t="s">
        <v>74</v>
      </c>
      <c r="AY265" s="252" t="s">
        <v>118</v>
      </c>
    </row>
    <row r="266" s="14" customFormat="1">
      <c r="A266" s="14"/>
      <c r="B266" s="253"/>
      <c r="C266" s="254"/>
      <c r="D266" s="233" t="s">
        <v>217</v>
      </c>
      <c r="E266" s="255" t="s">
        <v>1</v>
      </c>
      <c r="F266" s="256" t="s">
        <v>326</v>
      </c>
      <c r="G266" s="254"/>
      <c r="H266" s="257">
        <v>186.30000000000001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3" t="s">
        <v>217</v>
      </c>
      <c r="AU266" s="263" t="s">
        <v>129</v>
      </c>
      <c r="AV266" s="14" t="s">
        <v>129</v>
      </c>
      <c r="AW266" s="14" t="s">
        <v>30</v>
      </c>
      <c r="AX266" s="14" t="s">
        <v>74</v>
      </c>
      <c r="AY266" s="263" t="s">
        <v>118</v>
      </c>
    </row>
    <row r="267" s="14" customFormat="1">
      <c r="A267" s="14"/>
      <c r="B267" s="253"/>
      <c r="C267" s="254"/>
      <c r="D267" s="233" t="s">
        <v>217</v>
      </c>
      <c r="E267" s="255" t="s">
        <v>1</v>
      </c>
      <c r="F267" s="256" t="s">
        <v>327</v>
      </c>
      <c r="G267" s="254"/>
      <c r="H267" s="257">
        <v>-41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3" t="s">
        <v>217</v>
      </c>
      <c r="AU267" s="263" t="s">
        <v>129</v>
      </c>
      <c r="AV267" s="14" t="s">
        <v>129</v>
      </c>
      <c r="AW267" s="14" t="s">
        <v>30</v>
      </c>
      <c r="AX267" s="14" t="s">
        <v>74</v>
      </c>
      <c r="AY267" s="263" t="s">
        <v>118</v>
      </c>
    </row>
    <row r="268" s="14" customFormat="1">
      <c r="A268" s="14"/>
      <c r="B268" s="253"/>
      <c r="C268" s="254"/>
      <c r="D268" s="233" t="s">
        <v>217</v>
      </c>
      <c r="E268" s="255" t="s">
        <v>1</v>
      </c>
      <c r="F268" s="256" t="s">
        <v>233</v>
      </c>
      <c r="G268" s="254"/>
      <c r="H268" s="257">
        <v>-3.8069999999999999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3" t="s">
        <v>217</v>
      </c>
      <c r="AU268" s="263" t="s">
        <v>129</v>
      </c>
      <c r="AV268" s="14" t="s">
        <v>129</v>
      </c>
      <c r="AW268" s="14" t="s">
        <v>30</v>
      </c>
      <c r="AX268" s="14" t="s">
        <v>74</v>
      </c>
      <c r="AY268" s="263" t="s">
        <v>118</v>
      </c>
    </row>
    <row r="269" s="14" customFormat="1">
      <c r="A269" s="14"/>
      <c r="B269" s="253"/>
      <c r="C269" s="254"/>
      <c r="D269" s="233" t="s">
        <v>217</v>
      </c>
      <c r="E269" s="255" t="s">
        <v>1</v>
      </c>
      <c r="F269" s="256" t="s">
        <v>328</v>
      </c>
      <c r="G269" s="254"/>
      <c r="H269" s="257">
        <v>8.1750000000000007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3" t="s">
        <v>217</v>
      </c>
      <c r="AU269" s="263" t="s">
        <v>129</v>
      </c>
      <c r="AV269" s="14" t="s">
        <v>129</v>
      </c>
      <c r="AW269" s="14" t="s">
        <v>30</v>
      </c>
      <c r="AX269" s="14" t="s">
        <v>74</v>
      </c>
      <c r="AY269" s="263" t="s">
        <v>118</v>
      </c>
    </row>
    <row r="270" s="14" customFormat="1">
      <c r="A270" s="14"/>
      <c r="B270" s="253"/>
      <c r="C270" s="254"/>
      <c r="D270" s="233" t="s">
        <v>217</v>
      </c>
      <c r="E270" s="255" t="s">
        <v>1</v>
      </c>
      <c r="F270" s="256" t="s">
        <v>329</v>
      </c>
      <c r="G270" s="254"/>
      <c r="H270" s="257">
        <v>33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3" t="s">
        <v>217</v>
      </c>
      <c r="AU270" s="263" t="s">
        <v>129</v>
      </c>
      <c r="AV270" s="14" t="s">
        <v>129</v>
      </c>
      <c r="AW270" s="14" t="s">
        <v>30</v>
      </c>
      <c r="AX270" s="14" t="s">
        <v>74</v>
      </c>
      <c r="AY270" s="263" t="s">
        <v>118</v>
      </c>
    </row>
    <row r="271" s="13" customFormat="1">
      <c r="A271" s="13"/>
      <c r="B271" s="243"/>
      <c r="C271" s="244"/>
      <c r="D271" s="233" t="s">
        <v>217</v>
      </c>
      <c r="E271" s="245" t="s">
        <v>1</v>
      </c>
      <c r="F271" s="246" t="s">
        <v>234</v>
      </c>
      <c r="G271" s="244"/>
      <c r="H271" s="245" t="s">
        <v>1</v>
      </c>
      <c r="I271" s="247"/>
      <c r="J271" s="244"/>
      <c r="K271" s="244"/>
      <c r="L271" s="248"/>
      <c r="M271" s="249"/>
      <c r="N271" s="250"/>
      <c r="O271" s="250"/>
      <c r="P271" s="250"/>
      <c r="Q271" s="250"/>
      <c r="R271" s="250"/>
      <c r="S271" s="250"/>
      <c r="T271" s="25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2" t="s">
        <v>217</v>
      </c>
      <c r="AU271" s="252" t="s">
        <v>129</v>
      </c>
      <c r="AV271" s="13" t="s">
        <v>82</v>
      </c>
      <c r="AW271" s="13" t="s">
        <v>30</v>
      </c>
      <c r="AX271" s="13" t="s">
        <v>74</v>
      </c>
      <c r="AY271" s="252" t="s">
        <v>118</v>
      </c>
    </row>
    <row r="272" s="14" customFormat="1">
      <c r="A272" s="14"/>
      <c r="B272" s="253"/>
      <c r="C272" s="254"/>
      <c r="D272" s="233" t="s">
        <v>217</v>
      </c>
      <c r="E272" s="255" t="s">
        <v>1</v>
      </c>
      <c r="F272" s="256" t="s">
        <v>330</v>
      </c>
      <c r="G272" s="254"/>
      <c r="H272" s="257">
        <v>148.5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3" t="s">
        <v>217</v>
      </c>
      <c r="AU272" s="263" t="s">
        <v>129</v>
      </c>
      <c r="AV272" s="14" t="s">
        <v>129</v>
      </c>
      <c r="AW272" s="14" t="s">
        <v>30</v>
      </c>
      <c r="AX272" s="14" t="s">
        <v>74</v>
      </c>
      <c r="AY272" s="263" t="s">
        <v>118</v>
      </c>
    </row>
    <row r="273" s="14" customFormat="1">
      <c r="A273" s="14"/>
      <c r="B273" s="253"/>
      <c r="C273" s="254"/>
      <c r="D273" s="233" t="s">
        <v>217</v>
      </c>
      <c r="E273" s="255" t="s">
        <v>1</v>
      </c>
      <c r="F273" s="256" t="s">
        <v>331</v>
      </c>
      <c r="G273" s="254"/>
      <c r="H273" s="257">
        <v>-32.799999999999997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3" t="s">
        <v>217</v>
      </c>
      <c r="AU273" s="263" t="s">
        <v>129</v>
      </c>
      <c r="AV273" s="14" t="s">
        <v>129</v>
      </c>
      <c r="AW273" s="14" t="s">
        <v>30</v>
      </c>
      <c r="AX273" s="14" t="s">
        <v>74</v>
      </c>
      <c r="AY273" s="263" t="s">
        <v>118</v>
      </c>
    </row>
    <row r="274" s="14" customFormat="1">
      <c r="A274" s="14"/>
      <c r="B274" s="253"/>
      <c r="C274" s="254"/>
      <c r="D274" s="233" t="s">
        <v>217</v>
      </c>
      <c r="E274" s="255" t="s">
        <v>1</v>
      </c>
      <c r="F274" s="256" t="s">
        <v>237</v>
      </c>
      <c r="G274" s="254"/>
      <c r="H274" s="257">
        <v>-4.048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3" t="s">
        <v>217</v>
      </c>
      <c r="AU274" s="263" t="s">
        <v>129</v>
      </c>
      <c r="AV274" s="14" t="s">
        <v>129</v>
      </c>
      <c r="AW274" s="14" t="s">
        <v>30</v>
      </c>
      <c r="AX274" s="14" t="s">
        <v>74</v>
      </c>
      <c r="AY274" s="263" t="s">
        <v>118</v>
      </c>
    </row>
    <row r="275" s="14" customFormat="1">
      <c r="A275" s="14"/>
      <c r="B275" s="253"/>
      <c r="C275" s="254"/>
      <c r="D275" s="233" t="s">
        <v>217</v>
      </c>
      <c r="E275" s="255" t="s">
        <v>1</v>
      </c>
      <c r="F275" s="256" t="s">
        <v>332</v>
      </c>
      <c r="G275" s="254"/>
      <c r="H275" s="257">
        <v>6.54</v>
      </c>
      <c r="I275" s="258"/>
      <c r="J275" s="254"/>
      <c r="K275" s="254"/>
      <c r="L275" s="259"/>
      <c r="M275" s="260"/>
      <c r="N275" s="261"/>
      <c r="O275" s="261"/>
      <c r="P275" s="261"/>
      <c r="Q275" s="261"/>
      <c r="R275" s="261"/>
      <c r="S275" s="261"/>
      <c r="T275" s="26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3" t="s">
        <v>217</v>
      </c>
      <c r="AU275" s="263" t="s">
        <v>129</v>
      </c>
      <c r="AV275" s="14" t="s">
        <v>129</v>
      </c>
      <c r="AW275" s="14" t="s">
        <v>30</v>
      </c>
      <c r="AX275" s="14" t="s">
        <v>74</v>
      </c>
      <c r="AY275" s="263" t="s">
        <v>118</v>
      </c>
    </row>
    <row r="276" s="14" customFormat="1">
      <c r="A276" s="14"/>
      <c r="B276" s="253"/>
      <c r="C276" s="254"/>
      <c r="D276" s="233" t="s">
        <v>217</v>
      </c>
      <c r="E276" s="255" t="s">
        <v>1</v>
      </c>
      <c r="F276" s="256" t="s">
        <v>333</v>
      </c>
      <c r="G276" s="254"/>
      <c r="H276" s="257">
        <v>23.16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3" t="s">
        <v>217</v>
      </c>
      <c r="AU276" s="263" t="s">
        <v>129</v>
      </c>
      <c r="AV276" s="14" t="s">
        <v>129</v>
      </c>
      <c r="AW276" s="14" t="s">
        <v>30</v>
      </c>
      <c r="AX276" s="14" t="s">
        <v>74</v>
      </c>
      <c r="AY276" s="263" t="s">
        <v>118</v>
      </c>
    </row>
    <row r="277" s="13" customFormat="1">
      <c r="A277" s="13"/>
      <c r="B277" s="243"/>
      <c r="C277" s="244"/>
      <c r="D277" s="233" t="s">
        <v>217</v>
      </c>
      <c r="E277" s="245" t="s">
        <v>1</v>
      </c>
      <c r="F277" s="246" t="s">
        <v>334</v>
      </c>
      <c r="G277" s="244"/>
      <c r="H277" s="245" t="s">
        <v>1</v>
      </c>
      <c r="I277" s="247"/>
      <c r="J277" s="244"/>
      <c r="K277" s="244"/>
      <c r="L277" s="248"/>
      <c r="M277" s="249"/>
      <c r="N277" s="250"/>
      <c r="O277" s="250"/>
      <c r="P277" s="250"/>
      <c r="Q277" s="250"/>
      <c r="R277" s="250"/>
      <c r="S277" s="250"/>
      <c r="T277" s="25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2" t="s">
        <v>217</v>
      </c>
      <c r="AU277" s="252" t="s">
        <v>129</v>
      </c>
      <c r="AV277" s="13" t="s">
        <v>82</v>
      </c>
      <c r="AW277" s="13" t="s">
        <v>30</v>
      </c>
      <c r="AX277" s="13" t="s">
        <v>74</v>
      </c>
      <c r="AY277" s="252" t="s">
        <v>118</v>
      </c>
    </row>
    <row r="278" s="14" customFormat="1">
      <c r="A278" s="14"/>
      <c r="B278" s="253"/>
      <c r="C278" s="254"/>
      <c r="D278" s="233" t="s">
        <v>217</v>
      </c>
      <c r="E278" s="255" t="s">
        <v>1</v>
      </c>
      <c r="F278" s="256" t="s">
        <v>335</v>
      </c>
      <c r="G278" s="254"/>
      <c r="H278" s="257">
        <v>-75.599999999999994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3" t="s">
        <v>217</v>
      </c>
      <c r="AU278" s="263" t="s">
        <v>129</v>
      </c>
      <c r="AV278" s="14" t="s">
        <v>129</v>
      </c>
      <c r="AW278" s="14" t="s">
        <v>30</v>
      </c>
      <c r="AX278" s="14" t="s">
        <v>74</v>
      </c>
      <c r="AY278" s="263" t="s">
        <v>118</v>
      </c>
    </row>
    <row r="279" s="15" customFormat="1">
      <c r="A279" s="15"/>
      <c r="B279" s="264"/>
      <c r="C279" s="265"/>
      <c r="D279" s="233" t="s">
        <v>217</v>
      </c>
      <c r="E279" s="266" t="s">
        <v>1</v>
      </c>
      <c r="F279" s="267" t="s">
        <v>224</v>
      </c>
      <c r="G279" s="265"/>
      <c r="H279" s="268">
        <v>248.41999999999999</v>
      </c>
      <c r="I279" s="269"/>
      <c r="J279" s="265"/>
      <c r="K279" s="265"/>
      <c r="L279" s="270"/>
      <c r="M279" s="271"/>
      <c r="N279" s="272"/>
      <c r="O279" s="272"/>
      <c r="P279" s="272"/>
      <c r="Q279" s="272"/>
      <c r="R279" s="272"/>
      <c r="S279" s="272"/>
      <c r="T279" s="27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4" t="s">
        <v>217</v>
      </c>
      <c r="AU279" s="274" t="s">
        <v>129</v>
      </c>
      <c r="AV279" s="15" t="s">
        <v>141</v>
      </c>
      <c r="AW279" s="15" t="s">
        <v>30</v>
      </c>
      <c r="AX279" s="15" t="s">
        <v>82</v>
      </c>
      <c r="AY279" s="274" t="s">
        <v>118</v>
      </c>
    </row>
    <row r="280" s="2" customFormat="1" ht="24.15" customHeight="1">
      <c r="A280" s="38"/>
      <c r="B280" s="39"/>
      <c r="C280" s="219" t="s">
        <v>336</v>
      </c>
      <c r="D280" s="219" t="s">
        <v>124</v>
      </c>
      <c r="E280" s="220" t="s">
        <v>337</v>
      </c>
      <c r="F280" s="221" t="s">
        <v>338</v>
      </c>
      <c r="G280" s="222" t="s">
        <v>227</v>
      </c>
      <c r="H280" s="223">
        <v>248.41999999999999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40</v>
      </c>
      <c r="O280" s="91"/>
      <c r="P280" s="229">
        <f>O280*H280</f>
        <v>0</v>
      </c>
      <c r="Q280" s="229">
        <v>0.017330000000000002</v>
      </c>
      <c r="R280" s="229">
        <f>Q280*H280</f>
        <v>4.3051186000000001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141</v>
      </c>
      <c r="AT280" s="231" t="s">
        <v>124</v>
      </c>
      <c r="AU280" s="231" t="s">
        <v>129</v>
      </c>
      <c r="AY280" s="17" t="s">
        <v>118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129</v>
      </c>
      <c r="BK280" s="232">
        <f>ROUND(I280*H280,2)</f>
        <v>0</v>
      </c>
      <c r="BL280" s="17" t="s">
        <v>141</v>
      </c>
      <c r="BM280" s="231" t="s">
        <v>339</v>
      </c>
    </row>
    <row r="281" s="2" customFormat="1" ht="24.15" customHeight="1">
      <c r="A281" s="38"/>
      <c r="B281" s="39"/>
      <c r="C281" s="219" t="s">
        <v>340</v>
      </c>
      <c r="D281" s="219" t="s">
        <v>124</v>
      </c>
      <c r="E281" s="220" t="s">
        <v>341</v>
      </c>
      <c r="F281" s="221" t="s">
        <v>342</v>
      </c>
      <c r="G281" s="222" t="s">
        <v>306</v>
      </c>
      <c r="H281" s="223">
        <v>27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40</v>
      </c>
      <c r="O281" s="91"/>
      <c r="P281" s="229">
        <f>O281*H281</f>
        <v>0</v>
      </c>
      <c r="Q281" s="229">
        <v>0.15409999999999999</v>
      </c>
      <c r="R281" s="229">
        <f>Q281*H281</f>
        <v>4.1606999999999994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141</v>
      </c>
      <c r="AT281" s="231" t="s">
        <v>124</v>
      </c>
      <c r="AU281" s="231" t="s">
        <v>129</v>
      </c>
      <c r="AY281" s="17" t="s">
        <v>118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129</v>
      </c>
      <c r="BK281" s="232">
        <f>ROUND(I281*H281,2)</f>
        <v>0</v>
      </c>
      <c r="BL281" s="17" t="s">
        <v>141</v>
      </c>
      <c r="BM281" s="231" t="s">
        <v>343</v>
      </c>
    </row>
    <row r="282" s="2" customFormat="1" ht="24.15" customHeight="1">
      <c r="A282" s="38"/>
      <c r="B282" s="39"/>
      <c r="C282" s="219" t="s">
        <v>344</v>
      </c>
      <c r="D282" s="219" t="s">
        <v>124</v>
      </c>
      <c r="E282" s="220" t="s">
        <v>345</v>
      </c>
      <c r="F282" s="221" t="s">
        <v>346</v>
      </c>
      <c r="G282" s="222" t="s">
        <v>227</v>
      </c>
      <c r="H282" s="223">
        <v>75.599999999999994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40</v>
      </c>
      <c r="O282" s="91"/>
      <c r="P282" s="229">
        <f>O282*H282</f>
        <v>0</v>
      </c>
      <c r="Q282" s="229">
        <v>0.015400000000000001</v>
      </c>
      <c r="R282" s="229">
        <f>Q282*H282</f>
        <v>1.1642399999999999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141</v>
      </c>
      <c r="AT282" s="231" t="s">
        <v>124</v>
      </c>
      <c r="AU282" s="231" t="s">
        <v>129</v>
      </c>
      <c r="AY282" s="17" t="s">
        <v>118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129</v>
      </c>
      <c r="BK282" s="232">
        <f>ROUND(I282*H282,2)</f>
        <v>0</v>
      </c>
      <c r="BL282" s="17" t="s">
        <v>141</v>
      </c>
      <c r="BM282" s="231" t="s">
        <v>347</v>
      </c>
    </row>
    <row r="283" s="13" customFormat="1">
      <c r="A283" s="13"/>
      <c r="B283" s="243"/>
      <c r="C283" s="244"/>
      <c r="D283" s="233" t="s">
        <v>217</v>
      </c>
      <c r="E283" s="245" t="s">
        <v>1</v>
      </c>
      <c r="F283" s="246" t="s">
        <v>229</v>
      </c>
      <c r="G283" s="244"/>
      <c r="H283" s="245" t="s">
        <v>1</v>
      </c>
      <c r="I283" s="247"/>
      <c r="J283" s="244"/>
      <c r="K283" s="244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217</v>
      </c>
      <c r="AU283" s="252" t="s">
        <v>129</v>
      </c>
      <c r="AV283" s="13" t="s">
        <v>82</v>
      </c>
      <c r="AW283" s="13" t="s">
        <v>30</v>
      </c>
      <c r="AX283" s="13" t="s">
        <v>74</v>
      </c>
      <c r="AY283" s="252" t="s">
        <v>118</v>
      </c>
    </row>
    <row r="284" s="13" customFormat="1">
      <c r="A284" s="13"/>
      <c r="B284" s="243"/>
      <c r="C284" s="244"/>
      <c r="D284" s="233" t="s">
        <v>217</v>
      </c>
      <c r="E284" s="245" t="s">
        <v>1</v>
      </c>
      <c r="F284" s="246" t="s">
        <v>348</v>
      </c>
      <c r="G284" s="244"/>
      <c r="H284" s="245" t="s">
        <v>1</v>
      </c>
      <c r="I284" s="247"/>
      <c r="J284" s="244"/>
      <c r="K284" s="244"/>
      <c r="L284" s="248"/>
      <c r="M284" s="249"/>
      <c r="N284" s="250"/>
      <c r="O284" s="250"/>
      <c r="P284" s="250"/>
      <c r="Q284" s="250"/>
      <c r="R284" s="250"/>
      <c r="S284" s="250"/>
      <c r="T284" s="25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2" t="s">
        <v>217</v>
      </c>
      <c r="AU284" s="252" t="s">
        <v>129</v>
      </c>
      <c r="AV284" s="13" t="s">
        <v>82</v>
      </c>
      <c r="AW284" s="13" t="s">
        <v>30</v>
      </c>
      <c r="AX284" s="13" t="s">
        <v>74</v>
      </c>
      <c r="AY284" s="252" t="s">
        <v>118</v>
      </c>
    </row>
    <row r="285" s="14" customFormat="1">
      <c r="A285" s="14"/>
      <c r="B285" s="253"/>
      <c r="C285" s="254"/>
      <c r="D285" s="233" t="s">
        <v>217</v>
      </c>
      <c r="E285" s="255" t="s">
        <v>1</v>
      </c>
      <c r="F285" s="256" t="s">
        <v>349</v>
      </c>
      <c r="G285" s="254"/>
      <c r="H285" s="257">
        <v>75.599999999999994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3" t="s">
        <v>217</v>
      </c>
      <c r="AU285" s="263" t="s">
        <v>129</v>
      </c>
      <c r="AV285" s="14" t="s">
        <v>129</v>
      </c>
      <c r="AW285" s="14" t="s">
        <v>30</v>
      </c>
      <c r="AX285" s="14" t="s">
        <v>74</v>
      </c>
      <c r="AY285" s="263" t="s">
        <v>118</v>
      </c>
    </row>
    <row r="286" s="15" customFormat="1">
      <c r="A286" s="15"/>
      <c r="B286" s="264"/>
      <c r="C286" s="265"/>
      <c r="D286" s="233" t="s">
        <v>217</v>
      </c>
      <c r="E286" s="266" t="s">
        <v>1</v>
      </c>
      <c r="F286" s="267" t="s">
        <v>224</v>
      </c>
      <c r="G286" s="265"/>
      <c r="H286" s="268">
        <v>75.599999999999994</v>
      </c>
      <c r="I286" s="269"/>
      <c r="J286" s="265"/>
      <c r="K286" s="265"/>
      <c r="L286" s="270"/>
      <c r="M286" s="271"/>
      <c r="N286" s="272"/>
      <c r="O286" s="272"/>
      <c r="P286" s="272"/>
      <c r="Q286" s="272"/>
      <c r="R286" s="272"/>
      <c r="S286" s="272"/>
      <c r="T286" s="27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4" t="s">
        <v>217</v>
      </c>
      <c r="AU286" s="274" t="s">
        <v>129</v>
      </c>
      <c r="AV286" s="15" t="s">
        <v>141</v>
      </c>
      <c r="AW286" s="15" t="s">
        <v>30</v>
      </c>
      <c r="AX286" s="15" t="s">
        <v>82</v>
      </c>
      <c r="AY286" s="274" t="s">
        <v>118</v>
      </c>
    </row>
    <row r="287" s="2" customFormat="1" ht="16.5" customHeight="1">
      <c r="A287" s="38"/>
      <c r="B287" s="39"/>
      <c r="C287" s="219" t="s">
        <v>7</v>
      </c>
      <c r="D287" s="219" t="s">
        <v>124</v>
      </c>
      <c r="E287" s="220" t="s">
        <v>350</v>
      </c>
      <c r="F287" s="221" t="s">
        <v>351</v>
      </c>
      <c r="G287" s="222" t="s">
        <v>227</v>
      </c>
      <c r="H287" s="223">
        <v>200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40</v>
      </c>
      <c r="O287" s="91"/>
      <c r="P287" s="229">
        <f>O287*H287</f>
        <v>0</v>
      </c>
      <c r="Q287" s="229">
        <v>9.0000000000000006E-05</v>
      </c>
      <c r="R287" s="229">
        <f>Q287*H287</f>
        <v>0.018000000000000002</v>
      </c>
      <c r="S287" s="229">
        <v>6.0000000000000002E-05</v>
      </c>
      <c r="T287" s="230">
        <f>S287*H287</f>
        <v>0.012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141</v>
      </c>
      <c r="AT287" s="231" t="s">
        <v>124</v>
      </c>
      <c r="AU287" s="231" t="s">
        <v>129</v>
      </c>
      <c r="AY287" s="17" t="s">
        <v>118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129</v>
      </c>
      <c r="BK287" s="232">
        <f>ROUND(I287*H287,2)</f>
        <v>0</v>
      </c>
      <c r="BL287" s="17" t="s">
        <v>141</v>
      </c>
      <c r="BM287" s="231" t="s">
        <v>352</v>
      </c>
    </row>
    <row r="288" s="2" customFormat="1" ht="16.5" customHeight="1">
      <c r="A288" s="38"/>
      <c r="B288" s="39"/>
      <c r="C288" s="219" t="s">
        <v>353</v>
      </c>
      <c r="D288" s="219" t="s">
        <v>124</v>
      </c>
      <c r="E288" s="220" t="s">
        <v>354</v>
      </c>
      <c r="F288" s="221" t="s">
        <v>355</v>
      </c>
      <c r="G288" s="222" t="s">
        <v>227</v>
      </c>
      <c r="H288" s="223">
        <v>98.519999999999996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40</v>
      </c>
      <c r="O288" s="91"/>
      <c r="P288" s="229">
        <f>O288*H288</f>
        <v>0</v>
      </c>
      <c r="Q288" s="229">
        <v>0.026440000000000002</v>
      </c>
      <c r="R288" s="229">
        <f>Q288*H288</f>
        <v>2.6048688000000002</v>
      </c>
      <c r="S288" s="229">
        <v>0.025999999999999999</v>
      </c>
      <c r="T288" s="230">
        <f>S288*H288</f>
        <v>2.5615199999999998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141</v>
      </c>
      <c r="AT288" s="231" t="s">
        <v>124</v>
      </c>
      <c r="AU288" s="231" t="s">
        <v>129</v>
      </c>
      <c r="AY288" s="17" t="s">
        <v>118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129</v>
      </c>
      <c r="BK288" s="232">
        <f>ROUND(I288*H288,2)</f>
        <v>0</v>
      </c>
      <c r="BL288" s="17" t="s">
        <v>141</v>
      </c>
      <c r="BM288" s="231" t="s">
        <v>356</v>
      </c>
    </row>
    <row r="289" s="13" customFormat="1">
      <c r="A289" s="13"/>
      <c r="B289" s="243"/>
      <c r="C289" s="244"/>
      <c r="D289" s="233" t="s">
        <v>217</v>
      </c>
      <c r="E289" s="245" t="s">
        <v>1</v>
      </c>
      <c r="F289" s="246" t="s">
        <v>229</v>
      </c>
      <c r="G289" s="244"/>
      <c r="H289" s="245" t="s">
        <v>1</v>
      </c>
      <c r="I289" s="247"/>
      <c r="J289" s="244"/>
      <c r="K289" s="244"/>
      <c r="L289" s="248"/>
      <c r="M289" s="249"/>
      <c r="N289" s="250"/>
      <c r="O289" s="250"/>
      <c r="P289" s="250"/>
      <c r="Q289" s="250"/>
      <c r="R289" s="250"/>
      <c r="S289" s="250"/>
      <c r="T289" s="25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2" t="s">
        <v>217</v>
      </c>
      <c r="AU289" s="252" t="s">
        <v>129</v>
      </c>
      <c r="AV289" s="13" t="s">
        <v>82</v>
      </c>
      <c r="AW289" s="13" t="s">
        <v>30</v>
      </c>
      <c r="AX289" s="13" t="s">
        <v>74</v>
      </c>
      <c r="AY289" s="252" t="s">
        <v>118</v>
      </c>
    </row>
    <row r="290" s="13" customFormat="1">
      <c r="A290" s="13"/>
      <c r="B290" s="243"/>
      <c r="C290" s="244"/>
      <c r="D290" s="233" t="s">
        <v>217</v>
      </c>
      <c r="E290" s="245" t="s">
        <v>1</v>
      </c>
      <c r="F290" s="246" t="s">
        <v>230</v>
      </c>
      <c r="G290" s="244"/>
      <c r="H290" s="245" t="s">
        <v>1</v>
      </c>
      <c r="I290" s="247"/>
      <c r="J290" s="244"/>
      <c r="K290" s="244"/>
      <c r="L290" s="248"/>
      <c r="M290" s="249"/>
      <c r="N290" s="250"/>
      <c r="O290" s="250"/>
      <c r="P290" s="250"/>
      <c r="Q290" s="250"/>
      <c r="R290" s="250"/>
      <c r="S290" s="250"/>
      <c r="T290" s="25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2" t="s">
        <v>217</v>
      </c>
      <c r="AU290" s="252" t="s">
        <v>129</v>
      </c>
      <c r="AV290" s="13" t="s">
        <v>82</v>
      </c>
      <c r="AW290" s="13" t="s">
        <v>30</v>
      </c>
      <c r="AX290" s="13" t="s">
        <v>74</v>
      </c>
      <c r="AY290" s="252" t="s">
        <v>118</v>
      </c>
    </row>
    <row r="291" s="14" customFormat="1">
      <c r="A291" s="14"/>
      <c r="B291" s="253"/>
      <c r="C291" s="254"/>
      <c r="D291" s="233" t="s">
        <v>217</v>
      </c>
      <c r="E291" s="255" t="s">
        <v>1</v>
      </c>
      <c r="F291" s="256" t="s">
        <v>357</v>
      </c>
      <c r="G291" s="254"/>
      <c r="H291" s="257">
        <v>54.960000000000001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217</v>
      </c>
      <c r="AU291" s="263" t="s">
        <v>129</v>
      </c>
      <c r="AV291" s="14" t="s">
        <v>129</v>
      </c>
      <c r="AW291" s="14" t="s">
        <v>30</v>
      </c>
      <c r="AX291" s="14" t="s">
        <v>74</v>
      </c>
      <c r="AY291" s="263" t="s">
        <v>118</v>
      </c>
    </row>
    <row r="292" s="13" customFormat="1">
      <c r="A292" s="13"/>
      <c r="B292" s="243"/>
      <c r="C292" s="244"/>
      <c r="D292" s="233" t="s">
        <v>217</v>
      </c>
      <c r="E292" s="245" t="s">
        <v>1</v>
      </c>
      <c r="F292" s="246" t="s">
        <v>234</v>
      </c>
      <c r="G292" s="244"/>
      <c r="H292" s="245" t="s">
        <v>1</v>
      </c>
      <c r="I292" s="247"/>
      <c r="J292" s="244"/>
      <c r="K292" s="244"/>
      <c r="L292" s="248"/>
      <c r="M292" s="249"/>
      <c r="N292" s="250"/>
      <c r="O292" s="250"/>
      <c r="P292" s="250"/>
      <c r="Q292" s="250"/>
      <c r="R292" s="250"/>
      <c r="S292" s="250"/>
      <c r="T292" s="25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2" t="s">
        <v>217</v>
      </c>
      <c r="AU292" s="252" t="s">
        <v>129</v>
      </c>
      <c r="AV292" s="13" t="s">
        <v>82</v>
      </c>
      <c r="AW292" s="13" t="s">
        <v>30</v>
      </c>
      <c r="AX292" s="13" t="s">
        <v>74</v>
      </c>
      <c r="AY292" s="252" t="s">
        <v>118</v>
      </c>
    </row>
    <row r="293" s="14" customFormat="1">
      <c r="A293" s="14"/>
      <c r="B293" s="253"/>
      <c r="C293" s="254"/>
      <c r="D293" s="233" t="s">
        <v>217</v>
      </c>
      <c r="E293" s="255" t="s">
        <v>1</v>
      </c>
      <c r="F293" s="256" t="s">
        <v>358</v>
      </c>
      <c r="G293" s="254"/>
      <c r="H293" s="257">
        <v>43.560000000000002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3" t="s">
        <v>217</v>
      </c>
      <c r="AU293" s="263" t="s">
        <v>129</v>
      </c>
      <c r="AV293" s="14" t="s">
        <v>129</v>
      </c>
      <c r="AW293" s="14" t="s">
        <v>30</v>
      </c>
      <c r="AX293" s="14" t="s">
        <v>74</v>
      </c>
      <c r="AY293" s="263" t="s">
        <v>118</v>
      </c>
    </row>
    <row r="294" s="15" customFormat="1">
      <c r="A294" s="15"/>
      <c r="B294" s="264"/>
      <c r="C294" s="265"/>
      <c r="D294" s="233" t="s">
        <v>217</v>
      </c>
      <c r="E294" s="266" t="s">
        <v>1</v>
      </c>
      <c r="F294" s="267" t="s">
        <v>224</v>
      </c>
      <c r="G294" s="265"/>
      <c r="H294" s="268">
        <v>98.519999999999996</v>
      </c>
      <c r="I294" s="269"/>
      <c r="J294" s="265"/>
      <c r="K294" s="265"/>
      <c r="L294" s="270"/>
      <c r="M294" s="271"/>
      <c r="N294" s="272"/>
      <c r="O294" s="272"/>
      <c r="P294" s="272"/>
      <c r="Q294" s="272"/>
      <c r="R294" s="272"/>
      <c r="S294" s="272"/>
      <c r="T294" s="27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4" t="s">
        <v>217</v>
      </c>
      <c r="AU294" s="274" t="s">
        <v>129</v>
      </c>
      <c r="AV294" s="15" t="s">
        <v>141</v>
      </c>
      <c r="AW294" s="15" t="s">
        <v>30</v>
      </c>
      <c r="AX294" s="15" t="s">
        <v>82</v>
      </c>
      <c r="AY294" s="274" t="s">
        <v>118</v>
      </c>
    </row>
    <row r="295" s="2" customFormat="1" ht="16.5" customHeight="1">
      <c r="A295" s="38"/>
      <c r="B295" s="39"/>
      <c r="C295" s="219" t="s">
        <v>359</v>
      </c>
      <c r="D295" s="219" t="s">
        <v>124</v>
      </c>
      <c r="E295" s="220" t="s">
        <v>360</v>
      </c>
      <c r="F295" s="221" t="s">
        <v>361</v>
      </c>
      <c r="G295" s="222" t="s">
        <v>227</v>
      </c>
      <c r="H295" s="223">
        <v>98.519999999999996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40</v>
      </c>
      <c r="O295" s="91"/>
      <c r="P295" s="229">
        <f>O295*H295</f>
        <v>0</v>
      </c>
      <c r="Q295" s="229">
        <v>0.00055000000000000003</v>
      </c>
      <c r="R295" s="229">
        <f>Q295*H295</f>
        <v>0.054185999999999998</v>
      </c>
      <c r="S295" s="229">
        <v>0.00059999999999999995</v>
      </c>
      <c r="T295" s="230">
        <f>S295*H295</f>
        <v>0.059111999999999991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141</v>
      </c>
      <c r="AT295" s="231" t="s">
        <v>124</v>
      </c>
      <c r="AU295" s="231" t="s">
        <v>129</v>
      </c>
      <c r="AY295" s="17" t="s">
        <v>118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129</v>
      </c>
      <c r="BK295" s="232">
        <f>ROUND(I295*H295,2)</f>
        <v>0</v>
      </c>
      <c r="BL295" s="17" t="s">
        <v>141</v>
      </c>
      <c r="BM295" s="231" t="s">
        <v>362</v>
      </c>
    </row>
    <row r="296" s="2" customFormat="1" ht="24.15" customHeight="1">
      <c r="A296" s="38"/>
      <c r="B296" s="39"/>
      <c r="C296" s="219" t="s">
        <v>363</v>
      </c>
      <c r="D296" s="219" t="s">
        <v>124</v>
      </c>
      <c r="E296" s="220" t="s">
        <v>364</v>
      </c>
      <c r="F296" s="221" t="s">
        <v>365</v>
      </c>
      <c r="G296" s="222" t="s">
        <v>245</v>
      </c>
      <c r="H296" s="223">
        <v>294.89999999999998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40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141</v>
      </c>
      <c r="AT296" s="231" t="s">
        <v>124</v>
      </c>
      <c r="AU296" s="231" t="s">
        <v>129</v>
      </c>
      <c r="AY296" s="17" t="s">
        <v>118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129</v>
      </c>
      <c r="BK296" s="232">
        <f>ROUND(I296*H296,2)</f>
        <v>0</v>
      </c>
      <c r="BL296" s="17" t="s">
        <v>141</v>
      </c>
      <c r="BM296" s="231" t="s">
        <v>366</v>
      </c>
    </row>
    <row r="297" s="13" customFormat="1">
      <c r="A297" s="13"/>
      <c r="B297" s="243"/>
      <c r="C297" s="244"/>
      <c r="D297" s="233" t="s">
        <v>217</v>
      </c>
      <c r="E297" s="245" t="s">
        <v>1</v>
      </c>
      <c r="F297" s="246" t="s">
        <v>218</v>
      </c>
      <c r="G297" s="244"/>
      <c r="H297" s="245" t="s">
        <v>1</v>
      </c>
      <c r="I297" s="247"/>
      <c r="J297" s="244"/>
      <c r="K297" s="244"/>
      <c r="L297" s="248"/>
      <c r="M297" s="249"/>
      <c r="N297" s="250"/>
      <c r="O297" s="250"/>
      <c r="P297" s="250"/>
      <c r="Q297" s="250"/>
      <c r="R297" s="250"/>
      <c r="S297" s="250"/>
      <c r="T297" s="25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2" t="s">
        <v>217</v>
      </c>
      <c r="AU297" s="252" t="s">
        <v>129</v>
      </c>
      <c r="AV297" s="13" t="s">
        <v>82</v>
      </c>
      <c r="AW297" s="13" t="s">
        <v>30</v>
      </c>
      <c r="AX297" s="13" t="s">
        <v>74</v>
      </c>
      <c r="AY297" s="252" t="s">
        <v>118</v>
      </c>
    </row>
    <row r="298" s="13" customFormat="1">
      <c r="A298" s="13"/>
      <c r="B298" s="243"/>
      <c r="C298" s="244"/>
      <c r="D298" s="233" t="s">
        <v>217</v>
      </c>
      <c r="E298" s="245" t="s">
        <v>1</v>
      </c>
      <c r="F298" s="246" t="s">
        <v>220</v>
      </c>
      <c r="G298" s="244"/>
      <c r="H298" s="245" t="s">
        <v>1</v>
      </c>
      <c r="I298" s="247"/>
      <c r="J298" s="244"/>
      <c r="K298" s="244"/>
      <c r="L298" s="248"/>
      <c r="M298" s="249"/>
      <c r="N298" s="250"/>
      <c r="O298" s="250"/>
      <c r="P298" s="250"/>
      <c r="Q298" s="250"/>
      <c r="R298" s="250"/>
      <c r="S298" s="250"/>
      <c r="T298" s="25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2" t="s">
        <v>217</v>
      </c>
      <c r="AU298" s="252" t="s">
        <v>129</v>
      </c>
      <c r="AV298" s="13" t="s">
        <v>82</v>
      </c>
      <c r="AW298" s="13" t="s">
        <v>30</v>
      </c>
      <c r="AX298" s="13" t="s">
        <v>74</v>
      </c>
      <c r="AY298" s="252" t="s">
        <v>118</v>
      </c>
    </row>
    <row r="299" s="14" customFormat="1">
      <c r="A299" s="14"/>
      <c r="B299" s="253"/>
      <c r="C299" s="254"/>
      <c r="D299" s="233" t="s">
        <v>217</v>
      </c>
      <c r="E299" s="255" t="s">
        <v>1</v>
      </c>
      <c r="F299" s="256" t="s">
        <v>367</v>
      </c>
      <c r="G299" s="254"/>
      <c r="H299" s="257">
        <v>143</v>
      </c>
      <c r="I299" s="258"/>
      <c r="J299" s="254"/>
      <c r="K299" s="254"/>
      <c r="L299" s="259"/>
      <c r="M299" s="260"/>
      <c r="N299" s="261"/>
      <c r="O299" s="261"/>
      <c r="P299" s="261"/>
      <c r="Q299" s="261"/>
      <c r="R299" s="261"/>
      <c r="S299" s="261"/>
      <c r="T299" s="26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3" t="s">
        <v>217</v>
      </c>
      <c r="AU299" s="263" t="s">
        <v>129</v>
      </c>
      <c r="AV299" s="14" t="s">
        <v>129</v>
      </c>
      <c r="AW299" s="14" t="s">
        <v>30</v>
      </c>
      <c r="AX299" s="14" t="s">
        <v>74</v>
      </c>
      <c r="AY299" s="263" t="s">
        <v>118</v>
      </c>
    </row>
    <row r="300" s="14" customFormat="1">
      <c r="A300" s="14"/>
      <c r="B300" s="253"/>
      <c r="C300" s="254"/>
      <c r="D300" s="233" t="s">
        <v>217</v>
      </c>
      <c r="E300" s="255" t="s">
        <v>1</v>
      </c>
      <c r="F300" s="256" t="s">
        <v>368</v>
      </c>
      <c r="G300" s="254"/>
      <c r="H300" s="257">
        <v>11.560000000000001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3" t="s">
        <v>217</v>
      </c>
      <c r="AU300" s="263" t="s">
        <v>129</v>
      </c>
      <c r="AV300" s="14" t="s">
        <v>129</v>
      </c>
      <c r="AW300" s="14" t="s">
        <v>30</v>
      </c>
      <c r="AX300" s="14" t="s">
        <v>74</v>
      </c>
      <c r="AY300" s="263" t="s">
        <v>118</v>
      </c>
    </row>
    <row r="301" s="14" customFormat="1">
      <c r="A301" s="14"/>
      <c r="B301" s="253"/>
      <c r="C301" s="254"/>
      <c r="D301" s="233" t="s">
        <v>217</v>
      </c>
      <c r="E301" s="255" t="s">
        <v>1</v>
      </c>
      <c r="F301" s="256" t="s">
        <v>369</v>
      </c>
      <c r="G301" s="254"/>
      <c r="H301" s="257">
        <v>7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217</v>
      </c>
      <c r="AU301" s="263" t="s">
        <v>129</v>
      </c>
      <c r="AV301" s="14" t="s">
        <v>129</v>
      </c>
      <c r="AW301" s="14" t="s">
        <v>30</v>
      </c>
      <c r="AX301" s="14" t="s">
        <v>74</v>
      </c>
      <c r="AY301" s="263" t="s">
        <v>118</v>
      </c>
    </row>
    <row r="302" s="13" customFormat="1">
      <c r="A302" s="13"/>
      <c r="B302" s="243"/>
      <c r="C302" s="244"/>
      <c r="D302" s="233" t="s">
        <v>217</v>
      </c>
      <c r="E302" s="245" t="s">
        <v>1</v>
      </c>
      <c r="F302" s="246" t="s">
        <v>234</v>
      </c>
      <c r="G302" s="244"/>
      <c r="H302" s="245" t="s">
        <v>1</v>
      </c>
      <c r="I302" s="247"/>
      <c r="J302" s="244"/>
      <c r="K302" s="244"/>
      <c r="L302" s="248"/>
      <c r="M302" s="249"/>
      <c r="N302" s="250"/>
      <c r="O302" s="250"/>
      <c r="P302" s="250"/>
      <c r="Q302" s="250"/>
      <c r="R302" s="250"/>
      <c r="S302" s="250"/>
      <c r="T302" s="25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2" t="s">
        <v>217</v>
      </c>
      <c r="AU302" s="252" t="s">
        <v>129</v>
      </c>
      <c r="AV302" s="13" t="s">
        <v>82</v>
      </c>
      <c r="AW302" s="13" t="s">
        <v>30</v>
      </c>
      <c r="AX302" s="13" t="s">
        <v>74</v>
      </c>
      <c r="AY302" s="252" t="s">
        <v>118</v>
      </c>
    </row>
    <row r="303" s="14" customFormat="1">
      <c r="A303" s="14"/>
      <c r="B303" s="253"/>
      <c r="C303" s="254"/>
      <c r="D303" s="233" t="s">
        <v>217</v>
      </c>
      <c r="E303" s="255" t="s">
        <v>1</v>
      </c>
      <c r="F303" s="256" t="s">
        <v>370</v>
      </c>
      <c r="G303" s="254"/>
      <c r="H303" s="257">
        <v>114.40000000000001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3" t="s">
        <v>217</v>
      </c>
      <c r="AU303" s="263" t="s">
        <v>129</v>
      </c>
      <c r="AV303" s="14" t="s">
        <v>129</v>
      </c>
      <c r="AW303" s="14" t="s">
        <v>30</v>
      </c>
      <c r="AX303" s="14" t="s">
        <v>74</v>
      </c>
      <c r="AY303" s="263" t="s">
        <v>118</v>
      </c>
    </row>
    <row r="304" s="14" customFormat="1">
      <c r="A304" s="14"/>
      <c r="B304" s="253"/>
      <c r="C304" s="254"/>
      <c r="D304" s="233" t="s">
        <v>217</v>
      </c>
      <c r="E304" s="255" t="s">
        <v>1</v>
      </c>
      <c r="F304" s="256" t="s">
        <v>371</v>
      </c>
      <c r="G304" s="254"/>
      <c r="H304" s="257">
        <v>12.6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3" t="s">
        <v>217</v>
      </c>
      <c r="AU304" s="263" t="s">
        <v>129</v>
      </c>
      <c r="AV304" s="14" t="s">
        <v>129</v>
      </c>
      <c r="AW304" s="14" t="s">
        <v>30</v>
      </c>
      <c r="AX304" s="14" t="s">
        <v>74</v>
      </c>
      <c r="AY304" s="263" t="s">
        <v>118</v>
      </c>
    </row>
    <row r="305" s="14" customFormat="1">
      <c r="A305" s="14"/>
      <c r="B305" s="253"/>
      <c r="C305" s="254"/>
      <c r="D305" s="233" t="s">
        <v>217</v>
      </c>
      <c r="E305" s="255" t="s">
        <v>1</v>
      </c>
      <c r="F305" s="256" t="s">
        <v>372</v>
      </c>
      <c r="G305" s="254"/>
      <c r="H305" s="257">
        <v>6.3399999999999999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3" t="s">
        <v>217</v>
      </c>
      <c r="AU305" s="263" t="s">
        <v>129</v>
      </c>
      <c r="AV305" s="14" t="s">
        <v>129</v>
      </c>
      <c r="AW305" s="14" t="s">
        <v>30</v>
      </c>
      <c r="AX305" s="14" t="s">
        <v>74</v>
      </c>
      <c r="AY305" s="263" t="s">
        <v>118</v>
      </c>
    </row>
    <row r="306" s="15" customFormat="1">
      <c r="A306" s="15"/>
      <c r="B306" s="264"/>
      <c r="C306" s="265"/>
      <c r="D306" s="233" t="s">
        <v>217</v>
      </c>
      <c r="E306" s="266" t="s">
        <v>1</v>
      </c>
      <c r="F306" s="267" t="s">
        <v>224</v>
      </c>
      <c r="G306" s="265"/>
      <c r="H306" s="268">
        <v>294.89999999999998</v>
      </c>
      <c r="I306" s="269"/>
      <c r="J306" s="265"/>
      <c r="K306" s="265"/>
      <c r="L306" s="270"/>
      <c r="M306" s="271"/>
      <c r="N306" s="272"/>
      <c r="O306" s="272"/>
      <c r="P306" s="272"/>
      <c r="Q306" s="272"/>
      <c r="R306" s="272"/>
      <c r="S306" s="272"/>
      <c r="T306" s="27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4" t="s">
        <v>217</v>
      </c>
      <c r="AU306" s="274" t="s">
        <v>129</v>
      </c>
      <c r="AV306" s="15" t="s">
        <v>141</v>
      </c>
      <c r="AW306" s="15" t="s">
        <v>30</v>
      </c>
      <c r="AX306" s="15" t="s">
        <v>82</v>
      </c>
      <c r="AY306" s="274" t="s">
        <v>118</v>
      </c>
    </row>
    <row r="307" s="2" customFormat="1" ht="16.5" customHeight="1">
      <c r="A307" s="38"/>
      <c r="B307" s="39"/>
      <c r="C307" s="275" t="s">
        <v>373</v>
      </c>
      <c r="D307" s="275" t="s">
        <v>254</v>
      </c>
      <c r="E307" s="276" t="s">
        <v>374</v>
      </c>
      <c r="F307" s="277" t="s">
        <v>375</v>
      </c>
      <c r="G307" s="278" t="s">
        <v>245</v>
      </c>
      <c r="H307" s="279">
        <v>309.64499999999998</v>
      </c>
      <c r="I307" s="280"/>
      <c r="J307" s="281">
        <f>ROUND(I307*H307,2)</f>
        <v>0</v>
      </c>
      <c r="K307" s="282"/>
      <c r="L307" s="283"/>
      <c r="M307" s="284" t="s">
        <v>1</v>
      </c>
      <c r="N307" s="285" t="s">
        <v>40</v>
      </c>
      <c r="O307" s="91"/>
      <c r="P307" s="229">
        <f>O307*H307</f>
        <v>0</v>
      </c>
      <c r="Q307" s="229">
        <v>0.00010000000000000001</v>
      </c>
      <c r="R307" s="229">
        <f>Q307*H307</f>
        <v>0.030964499999999999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168</v>
      </c>
      <c r="AT307" s="231" t="s">
        <v>254</v>
      </c>
      <c r="AU307" s="231" t="s">
        <v>129</v>
      </c>
      <c r="AY307" s="17" t="s">
        <v>118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129</v>
      </c>
      <c r="BK307" s="232">
        <f>ROUND(I307*H307,2)</f>
        <v>0</v>
      </c>
      <c r="BL307" s="17" t="s">
        <v>141</v>
      </c>
      <c r="BM307" s="231" t="s">
        <v>376</v>
      </c>
    </row>
    <row r="308" s="14" customFormat="1">
      <c r="A308" s="14"/>
      <c r="B308" s="253"/>
      <c r="C308" s="254"/>
      <c r="D308" s="233" t="s">
        <v>217</v>
      </c>
      <c r="E308" s="254"/>
      <c r="F308" s="256" t="s">
        <v>377</v>
      </c>
      <c r="G308" s="254"/>
      <c r="H308" s="257">
        <v>309.64499999999998</v>
      </c>
      <c r="I308" s="258"/>
      <c r="J308" s="254"/>
      <c r="K308" s="254"/>
      <c r="L308" s="259"/>
      <c r="M308" s="260"/>
      <c r="N308" s="261"/>
      <c r="O308" s="261"/>
      <c r="P308" s="261"/>
      <c r="Q308" s="261"/>
      <c r="R308" s="261"/>
      <c r="S308" s="261"/>
      <c r="T308" s="26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3" t="s">
        <v>217</v>
      </c>
      <c r="AU308" s="263" t="s">
        <v>129</v>
      </c>
      <c r="AV308" s="14" t="s">
        <v>129</v>
      </c>
      <c r="AW308" s="14" t="s">
        <v>4</v>
      </c>
      <c r="AX308" s="14" t="s">
        <v>82</v>
      </c>
      <c r="AY308" s="263" t="s">
        <v>118</v>
      </c>
    </row>
    <row r="309" s="2" customFormat="1" ht="24.15" customHeight="1">
      <c r="A309" s="38"/>
      <c r="B309" s="39"/>
      <c r="C309" s="219" t="s">
        <v>378</v>
      </c>
      <c r="D309" s="219" t="s">
        <v>124</v>
      </c>
      <c r="E309" s="220" t="s">
        <v>379</v>
      </c>
      <c r="F309" s="221" t="s">
        <v>380</v>
      </c>
      <c r="G309" s="222" t="s">
        <v>227</v>
      </c>
      <c r="H309" s="223">
        <v>37.350000000000001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40</v>
      </c>
      <c r="O309" s="91"/>
      <c r="P309" s="229">
        <f>O309*H309</f>
        <v>0</v>
      </c>
      <c r="Q309" s="229">
        <v>0.042000000000000003</v>
      </c>
      <c r="R309" s="229">
        <f>Q309*H309</f>
        <v>1.5687000000000002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141</v>
      </c>
      <c r="AT309" s="231" t="s">
        <v>124</v>
      </c>
      <c r="AU309" s="231" t="s">
        <v>129</v>
      </c>
      <c r="AY309" s="17" t="s">
        <v>118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129</v>
      </c>
      <c r="BK309" s="232">
        <f>ROUND(I309*H309,2)</f>
        <v>0</v>
      </c>
      <c r="BL309" s="17" t="s">
        <v>141</v>
      </c>
      <c r="BM309" s="231" t="s">
        <v>381</v>
      </c>
    </row>
    <row r="310" s="13" customFormat="1">
      <c r="A310" s="13"/>
      <c r="B310" s="243"/>
      <c r="C310" s="244"/>
      <c r="D310" s="233" t="s">
        <v>217</v>
      </c>
      <c r="E310" s="245" t="s">
        <v>1</v>
      </c>
      <c r="F310" s="246" t="s">
        <v>229</v>
      </c>
      <c r="G310" s="244"/>
      <c r="H310" s="245" t="s">
        <v>1</v>
      </c>
      <c r="I310" s="247"/>
      <c r="J310" s="244"/>
      <c r="K310" s="244"/>
      <c r="L310" s="248"/>
      <c r="M310" s="249"/>
      <c r="N310" s="250"/>
      <c r="O310" s="250"/>
      <c r="P310" s="250"/>
      <c r="Q310" s="250"/>
      <c r="R310" s="250"/>
      <c r="S310" s="250"/>
      <c r="T310" s="25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2" t="s">
        <v>217</v>
      </c>
      <c r="AU310" s="252" t="s">
        <v>129</v>
      </c>
      <c r="AV310" s="13" t="s">
        <v>82</v>
      </c>
      <c r="AW310" s="13" t="s">
        <v>30</v>
      </c>
      <c r="AX310" s="13" t="s">
        <v>74</v>
      </c>
      <c r="AY310" s="252" t="s">
        <v>118</v>
      </c>
    </row>
    <row r="311" s="13" customFormat="1">
      <c r="A311" s="13"/>
      <c r="B311" s="243"/>
      <c r="C311" s="244"/>
      <c r="D311" s="233" t="s">
        <v>217</v>
      </c>
      <c r="E311" s="245" t="s">
        <v>1</v>
      </c>
      <c r="F311" s="246" t="s">
        <v>230</v>
      </c>
      <c r="G311" s="244"/>
      <c r="H311" s="245" t="s">
        <v>1</v>
      </c>
      <c r="I311" s="247"/>
      <c r="J311" s="244"/>
      <c r="K311" s="244"/>
      <c r="L311" s="248"/>
      <c r="M311" s="249"/>
      <c r="N311" s="250"/>
      <c r="O311" s="250"/>
      <c r="P311" s="250"/>
      <c r="Q311" s="250"/>
      <c r="R311" s="250"/>
      <c r="S311" s="250"/>
      <c r="T311" s="25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2" t="s">
        <v>217</v>
      </c>
      <c r="AU311" s="252" t="s">
        <v>129</v>
      </c>
      <c r="AV311" s="13" t="s">
        <v>82</v>
      </c>
      <c r="AW311" s="13" t="s">
        <v>30</v>
      </c>
      <c r="AX311" s="13" t="s">
        <v>74</v>
      </c>
      <c r="AY311" s="252" t="s">
        <v>118</v>
      </c>
    </row>
    <row r="312" s="14" customFormat="1">
      <c r="A312" s="14"/>
      <c r="B312" s="253"/>
      <c r="C312" s="254"/>
      <c r="D312" s="233" t="s">
        <v>217</v>
      </c>
      <c r="E312" s="255" t="s">
        <v>1</v>
      </c>
      <c r="F312" s="256" t="s">
        <v>382</v>
      </c>
      <c r="G312" s="254"/>
      <c r="H312" s="257">
        <v>20.75</v>
      </c>
      <c r="I312" s="258"/>
      <c r="J312" s="254"/>
      <c r="K312" s="254"/>
      <c r="L312" s="259"/>
      <c r="M312" s="260"/>
      <c r="N312" s="261"/>
      <c r="O312" s="261"/>
      <c r="P312" s="261"/>
      <c r="Q312" s="261"/>
      <c r="R312" s="261"/>
      <c r="S312" s="261"/>
      <c r="T312" s="26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3" t="s">
        <v>217</v>
      </c>
      <c r="AU312" s="263" t="s">
        <v>129</v>
      </c>
      <c r="AV312" s="14" t="s">
        <v>129</v>
      </c>
      <c r="AW312" s="14" t="s">
        <v>30</v>
      </c>
      <c r="AX312" s="14" t="s">
        <v>74</v>
      </c>
      <c r="AY312" s="263" t="s">
        <v>118</v>
      </c>
    </row>
    <row r="313" s="13" customFormat="1">
      <c r="A313" s="13"/>
      <c r="B313" s="243"/>
      <c r="C313" s="244"/>
      <c r="D313" s="233" t="s">
        <v>217</v>
      </c>
      <c r="E313" s="245" t="s">
        <v>1</v>
      </c>
      <c r="F313" s="246" t="s">
        <v>234</v>
      </c>
      <c r="G313" s="244"/>
      <c r="H313" s="245" t="s">
        <v>1</v>
      </c>
      <c r="I313" s="247"/>
      <c r="J313" s="244"/>
      <c r="K313" s="244"/>
      <c r="L313" s="248"/>
      <c r="M313" s="249"/>
      <c r="N313" s="250"/>
      <c r="O313" s="250"/>
      <c r="P313" s="250"/>
      <c r="Q313" s="250"/>
      <c r="R313" s="250"/>
      <c r="S313" s="250"/>
      <c r="T313" s="25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2" t="s">
        <v>217</v>
      </c>
      <c r="AU313" s="252" t="s">
        <v>129</v>
      </c>
      <c r="AV313" s="13" t="s">
        <v>82</v>
      </c>
      <c r="AW313" s="13" t="s">
        <v>30</v>
      </c>
      <c r="AX313" s="13" t="s">
        <v>74</v>
      </c>
      <c r="AY313" s="252" t="s">
        <v>118</v>
      </c>
    </row>
    <row r="314" s="14" customFormat="1">
      <c r="A314" s="14"/>
      <c r="B314" s="253"/>
      <c r="C314" s="254"/>
      <c r="D314" s="233" t="s">
        <v>217</v>
      </c>
      <c r="E314" s="255" t="s">
        <v>1</v>
      </c>
      <c r="F314" s="256" t="s">
        <v>383</v>
      </c>
      <c r="G314" s="254"/>
      <c r="H314" s="257">
        <v>16.600000000000001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3" t="s">
        <v>217</v>
      </c>
      <c r="AU314" s="263" t="s">
        <v>129</v>
      </c>
      <c r="AV314" s="14" t="s">
        <v>129</v>
      </c>
      <c r="AW314" s="14" t="s">
        <v>30</v>
      </c>
      <c r="AX314" s="14" t="s">
        <v>74</v>
      </c>
      <c r="AY314" s="263" t="s">
        <v>118</v>
      </c>
    </row>
    <row r="315" s="15" customFormat="1">
      <c r="A315" s="15"/>
      <c r="B315" s="264"/>
      <c r="C315" s="265"/>
      <c r="D315" s="233" t="s">
        <v>217</v>
      </c>
      <c r="E315" s="266" t="s">
        <v>1</v>
      </c>
      <c r="F315" s="267" t="s">
        <v>224</v>
      </c>
      <c r="G315" s="265"/>
      <c r="H315" s="268">
        <v>37.350000000000001</v>
      </c>
      <c r="I315" s="269"/>
      <c r="J315" s="265"/>
      <c r="K315" s="265"/>
      <c r="L315" s="270"/>
      <c r="M315" s="271"/>
      <c r="N315" s="272"/>
      <c r="O315" s="272"/>
      <c r="P315" s="272"/>
      <c r="Q315" s="272"/>
      <c r="R315" s="272"/>
      <c r="S315" s="272"/>
      <c r="T315" s="273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4" t="s">
        <v>217</v>
      </c>
      <c r="AU315" s="274" t="s">
        <v>129</v>
      </c>
      <c r="AV315" s="15" t="s">
        <v>141</v>
      </c>
      <c r="AW315" s="15" t="s">
        <v>30</v>
      </c>
      <c r="AX315" s="15" t="s">
        <v>82</v>
      </c>
      <c r="AY315" s="274" t="s">
        <v>118</v>
      </c>
    </row>
    <row r="316" s="2" customFormat="1" ht="24.15" customHeight="1">
      <c r="A316" s="38"/>
      <c r="B316" s="39"/>
      <c r="C316" s="219" t="s">
        <v>384</v>
      </c>
      <c r="D316" s="219" t="s">
        <v>124</v>
      </c>
      <c r="E316" s="220" t="s">
        <v>385</v>
      </c>
      <c r="F316" s="221" t="s">
        <v>386</v>
      </c>
      <c r="G316" s="222" t="s">
        <v>227</v>
      </c>
      <c r="H316" s="223">
        <v>37.350000000000001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40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141</v>
      </c>
      <c r="AT316" s="231" t="s">
        <v>124</v>
      </c>
      <c r="AU316" s="231" t="s">
        <v>129</v>
      </c>
      <c r="AY316" s="17" t="s">
        <v>118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129</v>
      </c>
      <c r="BK316" s="232">
        <f>ROUND(I316*H316,2)</f>
        <v>0</v>
      </c>
      <c r="BL316" s="17" t="s">
        <v>141</v>
      </c>
      <c r="BM316" s="231" t="s">
        <v>387</v>
      </c>
    </row>
    <row r="317" s="2" customFormat="1" ht="24.15" customHeight="1">
      <c r="A317" s="38"/>
      <c r="B317" s="39"/>
      <c r="C317" s="219" t="s">
        <v>388</v>
      </c>
      <c r="D317" s="219" t="s">
        <v>124</v>
      </c>
      <c r="E317" s="220" t="s">
        <v>389</v>
      </c>
      <c r="F317" s="221" t="s">
        <v>390</v>
      </c>
      <c r="G317" s="222" t="s">
        <v>306</v>
      </c>
      <c r="H317" s="223">
        <v>9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40</v>
      </c>
      <c r="O317" s="91"/>
      <c r="P317" s="229">
        <f>O317*H317</f>
        <v>0</v>
      </c>
      <c r="Q317" s="229">
        <v>0.017770000000000001</v>
      </c>
      <c r="R317" s="229">
        <f>Q317*H317</f>
        <v>0.15993000000000002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141</v>
      </c>
      <c r="AT317" s="231" t="s">
        <v>124</v>
      </c>
      <c r="AU317" s="231" t="s">
        <v>129</v>
      </c>
      <c r="AY317" s="17" t="s">
        <v>118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129</v>
      </c>
      <c r="BK317" s="232">
        <f>ROUND(I317*H317,2)</f>
        <v>0</v>
      </c>
      <c r="BL317" s="17" t="s">
        <v>141</v>
      </c>
      <c r="BM317" s="231" t="s">
        <v>391</v>
      </c>
    </row>
    <row r="318" s="2" customFormat="1" ht="24.15" customHeight="1">
      <c r="A318" s="38"/>
      <c r="B318" s="39"/>
      <c r="C318" s="275" t="s">
        <v>392</v>
      </c>
      <c r="D318" s="275" t="s">
        <v>254</v>
      </c>
      <c r="E318" s="276" t="s">
        <v>393</v>
      </c>
      <c r="F318" s="277" t="s">
        <v>394</v>
      </c>
      <c r="G318" s="278" t="s">
        <v>306</v>
      </c>
      <c r="H318" s="279">
        <v>9</v>
      </c>
      <c r="I318" s="280"/>
      <c r="J318" s="281">
        <f>ROUND(I318*H318,2)</f>
        <v>0</v>
      </c>
      <c r="K318" s="282"/>
      <c r="L318" s="283"/>
      <c r="M318" s="284" t="s">
        <v>1</v>
      </c>
      <c r="N318" s="285" t="s">
        <v>40</v>
      </c>
      <c r="O318" s="91"/>
      <c r="P318" s="229">
        <f>O318*H318</f>
        <v>0</v>
      </c>
      <c r="Q318" s="229">
        <v>0.01201</v>
      </c>
      <c r="R318" s="229">
        <f>Q318*H318</f>
        <v>0.10808999999999999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168</v>
      </c>
      <c r="AT318" s="231" t="s">
        <v>254</v>
      </c>
      <c r="AU318" s="231" t="s">
        <v>129</v>
      </c>
      <c r="AY318" s="17" t="s">
        <v>118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129</v>
      </c>
      <c r="BK318" s="232">
        <f>ROUND(I318*H318,2)</f>
        <v>0</v>
      </c>
      <c r="BL318" s="17" t="s">
        <v>141</v>
      </c>
      <c r="BM318" s="231" t="s">
        <v>395</v>
      </c>
    </row>
    <row r="319" s="2" customFormat="1">
      <c r="A319" s="38"/>
      <c r="B319" s="39"/>
      <c r="C319" s="40"/>
      <c r="D319" s="233" t="s">
        <v>143</v>
      </c>
      <c r="E319" s="40"/>
      <c r="F319" s="234" t="s">
        <v>396</v>
      </c>
      <c r="G319" s="40"/>
      <c r="H319" s="40"/>
      <c r="I319" s="235"/>
      <c r="J319" s="40"/>
      <c r="K319" s="40"/>
      <c r="L319" s="44"/>
      <c r="M319" s="236"/>
      <c r="N319" s="237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143</v>
      </c>
      <c r="AU319" s="17" t="s">
        <v>129</v>
      </c>
    </row>
    <row r="320" s="12" customFormat="1" ht="22.8" customHeight="1">
      <c r="A320" s="12"/>
      <c r="B320" s="203"/>
      <c r="C320" s="204"/>
      <c r="D320" s="205" t="s">
        <v>73</v>
      </c>
      <c r="E320" s="217" t="s">
        <v>173</v>
      </c>
      <c r="F320" s="217" t="s">
        <v>397</v>
      </c>
      <c r="G320" s="204"/>
      <c r="H320" s="204"/>
      <c r="I320" s="207"/>
      <c r="J320" s="218">
        <f>BK320</f>
        <v>0</v>
      </c>
      <c r="K320" s="204"/>
      <c r="L320" s="209"/>
      <c r="M320" s="210"/>
      <c r="N320" s="211"/>
      <c r="O320" s="211"/>
      <c r="P320" s="212">
        <f>SUM(P321:P500)</f>
        <v>0</v>
      </c>
      <c r="Q320" s="211"/>
      <c r="R320" s="212">
        <f>SUM(R321:R500)</f>
        <v>2.0687451499999998</v>
      </c>
      <c r="S320" s="211"/>
      <c r="T320" s="213">
        <f>SUM(T321:T500)</f>
        <v>66.80035500000001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4" t="s">
        <v>82</v>
      </c>
      <c r="AT320" s="215" t="s">
        <v>73</v>
      </c>
      <c r="AU320" s="215" t="s">
        <v>82</v>
      </c>
      <c r="AY320" s="214" t="s">
        <v>118</v>
      </c>
      <c r="BK320" s="216">
        <f>SUM(BK321:BK500)</f>
        <v>0</v>
      </c>
    </row>
    <row r="321" s="2" customFormat="1" ht="33" customHeight="1">
      <c r="A321" s="38"/>
      <c r="B321" s="39"/>
      <c r="C321" s="219" t="s">
        <v>398</v>
      </c>
      <c r="D321" s="219" t="s">
        <v>124</v>
      </c>
      <c r="E321" s="220" t="s">
        <v>399</v>
      </c>
      <c r="F321" s="221" t="s">
        <v>400</v>
      </c>
      <c r="G321" s="222" t="s">
        <v>227</v>
      </c>
      <c r="H321" s="223">
        <v>220.5</v>
      </c>
      <c r="I321" s="224"/>
      <c r="J321" s="225">
        <f>ROUND(I321*H321,2)</f>
        <v>0</v>
      </c>
      <c r="K321" s="226"/>
      <c r="L321" s="44"/>
      <c r="M321" s="227" t="s">
        <v>1</v>
      </c>
      <c r="N321" s="228" t="s">
        <v>40</v>
      </c>
      <c r="O321" s="91"/>
      <c r="P321" s="229">
        <f>O321*H321</f>
        <v>0</v>
      </c>
      <c r="Q321" s="229">
        <v>0</v>
      </c>
      <c r="R321" s="229">
        <f>Q321*H321</f>
        <v>0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141</v>
      </c>
      <c r="AT321" s="231" t="s">
        <v>124</v>
      </c>
      <c r="AU321" s="231" t="s">
        <v>129</v>
      </c>
      <c r="AY321" s="17" t="s">
        <v>118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129</v>
      </c>
      <c r="BK321" s="232">
        <f>ROUND(I321*H321,2)</f>
        <v>0</v>
      </c>
      <c r="BL321" s="17" t="s">
        <v>141</v>
      </c>
      <c r="BM321" s="231" t="s">
        <v>401</v>
      </c>
    </row>
    <row r="322" s="13" customFormat="1">
      <c r="A322" s="13"/>
      <c r="B322" s="243"/>
      <c r="C322" s="244"/>
      <c r="D322" s="233" t="s">
        <v>217</v>
      </c>
      <c r="E322" s="245" t="s">
        <v>1</v>
      </c>
      <c r="F322" s="246" t="s">
        <v>218</v>
      </c>
      <c r="G322" s="244"/>
      <c r="H322" s="245" t="s">
        <v>1</v>
      </c>
      <c r="I322" s="247"/>
      <c r="J322" s="244"/>
      <c r="K322" s="244"/>
      <c r="L322" s="248"/>
      <c r="M322" s="249"/>
      <c r="N322" s="250"/>
      <c r="O322" s="250"/>
      <c r="P322" s="250"/>
      <c r="Q322" s="250"/>
      <c r="R322" s="250"/>
      <c r="S322" s="250"/>
      <c r="T322" s="25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2" t="s">
        <v>217</v>
      </c>
      <c r="AU322" s="252" t="s">
        <v>129</v>
      </c>
      <c r="AV322" s="13" t="s">
        <v>82</v>
      </c>
      <c r="AW322" s="13" t="s">
        <v>30</v>
      </c>
      <c r="AX322" s="13" t="s">
        <v>74</v>
      </c>
      <c r="AY322" s="252" t="s">
        <v>118</v>
      </c>
    </row>
    <row r="323" s="13" customFormat="1">
      <c r="A323" s="13"/>
      <c r="B323" s="243"/>
      <c r="C323" s="244"/>
      <c r="D323" s="233" t="s">
        <v>217</v>
      </c>
      <c r="E323" s="245" t="s">
        <v>1</v>
      </c>
      <c r="F323" s="246" t="s">
        <v>241</v>
      </c>
      <c r="G323" s="244"/>
      <c r="H323" s="245" t="s">
        <v>1</v>
      </c>
      <c r="I323" s="247"/>
      <c r="J323" s="244"/>
      <c r="K323" s="244"/>
      <c r="L323" s="248"/>
      <c r="M323" s="249"/>
      <c r="N323" s="250"/>
      <c r="O323" s="250"/>
      <c r="P323" s="250"/>
      <c r="Q323" s="250"/>
      <c r="R323" s="250"/>
      <c r="S323" s="250"/>
      <c r="T323" s="25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2" t="s">
        <v>217</v>
      </c>
      <c r="AU323" s="252" t="s">
        <v>129</v>
      </c>
      <c r="AV323" s="13" t="s">
        <v>82</v>
      </c>
      <c r="AW323" s="13" t="s">
        <v>30</v>
      </c>
      <c r="AX323" s="13" t="s">
        <v>74</v>
      </c>
      <c r="AY323" s="252" t="s">
        <v>118</v>
      </c>
    </row>
    <row r="324" s="14" customFormat="1">
      <c r="A324" s="14"/>
      <c r="B324" s="253"/>
      <c r="C324" s="254"/>
      <c r="D324" s="233" t="s">
        <v>217</v>
      </c>
      <c r="E324" s="255" t="s">
        <v>1</v>
      </c>
      <c r="F324" s="256" t="s">
        <v>402</v>
      </c>
      <c r="G324" s="254"/>
      <c r="H324" s="257">
        <v>94.5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3" t="s">
        <v>217</v>
      </c>
      <c r="AU324" s="263" t="s">
        <v>129</v>
      </c>
      <c r="AV324" s="14" t="s">
        <v>129</v>
      </c>
      <c r="AW324" s="14" t="s">
        <v>30</v>
      </c>
      <c r="AX324" s="14" t="s">
        <v>74</v>
      </c>
      <c r="AY324" s="263" t="s">
        <v>118</v>
      </c>
    </row>
    <row r="325" s="13" customFormat="1">
      <c r="A325" s="13"/>
      <c r="B325" s="243"/>
      <c r="C325" s="244"/>
      <c r="D325" s="233" t="s">
        <v>217</v>
      </c>
      <c r="E325" s="245" t="s">
        <v>1</v>
      </c>
      <c r="F325" s="246" t="s">
        <v>403</v>
      </c>
      <c r="G325" s="244"/>
      <c r="H325" s="245" t="s">
        <v>1</v>
      </c>
      <c r="I325" s="247"/>
      <c r="J325" s="244"/>
      <c r="K325" s="244"/>
      <c r="L325" s="248"/>
      <c r="M325" s="249"/>
      <c r="N325" s="250"/>
      <c r="O325" s="250"/>
      <c r="P325" s="250"/>
      <c r="Q325" s="250"/>
      <c r="R325" s="250"/>
      <c r="S325" s="250"/>
      <c r="T325" s="25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2" t="s">
        <v>217</v>
      </c>
      <c r="AU325" s="252" t="s">
        <v>129</v>
      </c>
      <c r="AV325" s="13" t="s">
        <v>82</v>
      </c>
      <c r="AW325" s="13" t="s">
        <v>30</v>
      </c>
      <c r="AX325" s="13" t="s">
        <v>74</v>
      </c>
      <c r="AY325" s="252" t="s">
        <v>118</v>
      </c>
    </row>
    <row r="326" s="14" customFormat="1">
      <c r="A326" s="14"/>
      <c r="B326" s="253"/>
      <c r="C326" s="254"/>
      <c r="D326" s="233" t="s">
        <v>217</v>
      </c>
      <c r="E326" s="255" t="s">
        <v>1</v>
      </c>
      <c r="F326" s="256" t="s">
        <v>404</v>
      </c>
      <c r="G326" s="254"/>
      <c r="H326" s="257">
        <v>126</v>
      </c>
      <c r="I326" s="258"/>
      <c r="J326" s="254"/>
      <c r="K326" s="254"/>
      <c r="L326" s="259"/>
      <c r="M326" s="260"/>
      <c r="N326" s="261"/>
      <c r="O326" s="261"/>
      <c r="P326" s="261"/>
      <c r="Q326" s="261"/>
      <c r="R326" s="261"/>
      <c r="S326" s="261"/>
      <c r="T326" s="26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3" t="s">
        <v>217</v>
      </c>
      <c r="AU326" s="263" t="s">
        <v>129</v>
      </c>
      <c r="AV326" s="14" t="s">
        <v>129</v>
      </c>
      <c r="AW326" s="14" t="s">
        <v>30</v>
      </c>
      <c r="AX326" s="14" t="s">
        <v>74</v>
      </c>
      <c r="AY326" s="263" t="s">
        <v>118</v>
      </c>
    </row>
    <row r="327" s="15" customFormat="1">
      <c r="A327" s="15"/>
      <c r="B327" s="264"/>
      <c r="C327" s="265"/>
      <c r="D327" s="233" t="s">
        <v>217</v>
      </c>
      <c r="E327" s="266" t="s">
        <v>1</v>
      </c>
      <c r="F327" s="267" t="s">
        <v>224</v>
      </c>
      <c r="G327" s="265"/>
      <c r="H327" s="268">
        <v>220.5</v>
      </c>
      <c r="I327" s="269"/>
      <c r="J327" s="265"/>
      <c r="K327" s="265"/>
      <c r="L327" s="270"/>
      <c r="M327" s="271"/>
      <c r="N327" s="272"/>
      <c r="O327" s="272"/>
      <c r="P327" s="272"/>
      <c r="Q327" s="272"/>
      <c r="R327" s="272"/>
      <c r="S327" s="272"/>
      <c r="T327" s="27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4" t="s">
        <v>217</v>
      </c>
      <c r="AU327" s="274" t="s">
        <v>129</v>
      </c>
      <c r="AV327" s="15" t="s">
        <v>141</v>
      </c>
      <c r="AW327" s="15" t="s">
        <v>30</v>
      </c>
      <c r="AX327" s="15" t="s">
        <v>82</v>
      </c>
      <c r="AY327" s="274" t="s">
        <v>118</v>
      </c>
    </row>
    <row r="328" s="2" customFormat="1" ht="24.15" customHeight="1">
      <c r="A328" s="38"/>
      <c r="B328" s="39"/>
      <c r="C328" s="219" t="s">
        <v>405</v>
      </c>
      <c r="D328" s="219" t="s">
        <v>124</v>
      </c>
      <c r="E328" s="220" t="s">
        <v>406</v>
      </c>
      <c r="F328" s="221" t="s">
        <v>407</v>
      </c>
      <c r="G328" s="222" t="s">
        <v>227</v>
      </c>
      <c r="H328" s="223">
        <v>150</v>
      </c>
      <c r="I328" s="224"/>
      <c r="J328" s="225">
        <f>ROUND(I328*H328,2)</f>
        <v>0</v>
      </c>
      <c r="K328" s="226"/>
      <c r="L328" s="44"/>
      <c r="M328" s="227" t="s">
        <v>1</v>
      </c>
      <c r="N328" s="228" t="s">
        <v>40</v>
      </c>
      <c r="O328" s="91"/>
      <c r="P328" s="229">
        <f>O328*H328</f>
        <v>0</v>
      </c>
      <c r="Q328" s="229">
        <v>4.0000000000000003E-05</v>
      </c>
      <c r="R328" s="229">
        <f>Q328*H328</f>
        <v>0.0060000000000000001</v>
      </c>
      <c r="S328" s="229">
        <v>0</v>
      </c>
      <c r="T328" s="23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1" t="s">
        <v>141</v>
      </c>
      <c r="AT328" s="231" t="s">
        <v>124</v>
      </c>
      <c r="AU328" s="231" t="s">
        <v>129</v>
      </c>
      <c r="AY328" s="17" t="s">
        <v>118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7" t="s">
        <v>129</v>
      </c>
      <c r="BK328" s="232">
        <f>ROUND(I328*H328,2)</f>
        <v>0</v>
      </c>
      <c r="BL328" s="17" t="s">
        <v>141</v>
      </c>
      <c r="BM328" s="231" t="s">
        <v>408</v>
      </c>
    </row>
    <row r="329" s="2" customFormat="1" ht="37.8" customHeight="1">
      <c r="A329" s="38"/>
      <c r="B329" s="39"/>
      <c r="C329" s="219" t="s">
        <v>409</v>
      </c>
      <c r="D329" s="219" t="s">
        <v>124</v>
      </c>
      <c r="E329" s="220" t="s">
        <v>410</v>
      </c>
      <c r="F329" s="221" t="s">
        <v>411</v>
      </c>
      <c r="G329" s="222" t="s">
        <v>306</v>
      </c>
      <c r="H329" s="223">
        <v>9</v>
      </c>
      <c r="I329" s="224"/>
      <c r="J329" s="225">
        <f>ROUND(I329*H329,2)</f>
        <v>0</v>
      </c>
      <c r="K329" s="226"/>
      <c r="L329" s="44"/>
      <c r="M329" s="227" t="s">
        <v>1</v>
      </c>
      <c r="N329" s="228" t="s">
        <v>40</v>
      </c>
      <c r="O329" s="91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141</v>
      </c>
      <c r="AT329" s="231" t="s">
        <v>124</v>
      </c>
      <c r="AU329" s="231" t="s">
        <v>129</v>
      </c>
      <c r="AY329" s="17" t="s">
        <v>118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129</v>
      </c>
      <c r="BK329" s="232">
        <f>ROUND(I329*H329,2)</f>
        <v>0</v>
      </c>
      <c r="BL329" s="17" t="s">
        <v>141</v>
      </c>
      <c r="BM329" s="231" t="s">
        <v>412</v>
      </c>
    </row>
    <row r="330" s="2" customFormat="1" ht="55.5" customHeight="1">
      <c r="A330" s="38"/>
      <c r="B330" s="39"/>
      <c r="C330" s="219" t="s">
        <v>413</v>
      </c>
      <c r="D330" s="219" t="s">
        <v>124</v>
      </c>
      <c r="E330" s="220" t="s">
        <v>414</v>
      </c>
      <c r="F330" s="221" t="s">
        <v>415</v>
      </c>
      <c r="G330" s="222" t="s">
        <v>127</v>
      </c>
      <c r="H330" s="223">
        <v>13</v>
      </c>
      <c r="I330" s="224"/>
      <c r="J330" s="225">
        <f>ROUND(I330*H330,2)</f>
        <v>0</v>
      </c>
      <c r="K330" s="226"/>
      <c r="L330" s="44"/>
      <c r="M330" s="227" t="s">
        <v>1</v>
      </c>
      <c r="N330" s="228" t="s">
        <v>40</v>
      </c>
      <c r="O330" s="91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141</v>
      </c>
      <c r="AT330" s="231" t="s">
        <v>124</v>
      </c>
      <c r="AU330" s="231" t="s">
        <v>129</v>
      </c>
      <c r="AY330" s="17" t="s">
        <v>118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129</v>
      </c>
      <c r="BK330" s="232">
        <f>ROUND(I330*H330,2)</f>
        <v>0</v>
      </c>
      <c r="BL330" s="17" t="s">
        <v>141</v>
      </c>
      <c r="BM330" s="231" t="s">
        <v>416</v>
      </c>
    </row>
    <row r="331" s="2" customFormat="1" ht="37.8" customHeight="1">
      <c r="A331" s="38"/>
      <c r="B331" s="39"/>
      <c r="C331" s="219" t="s">
        <v>417</v>
      </c>
      <c r="D331" s="219" t="s">
        <v>124</v>
      </c>
      <c r="E331" s="220" t="s">
        <v>418</v>
      </c>
      <c r="F331" s="221" t="s">
        <v>419</v>
      </c>
      <c r="G331" s="222" t="s">
        <v>127</v>
      </c>
      <c r="H331" s="223">
        <v>13</v>
      </c>
      <c r="I331" s="224"/>
      <c r="J331" s="225">
        <f>ROUND(I331*H331,2)</f>
        <v>0</v>
      </c>
      <c r="K331" s="226"/>
      <c r="L331" s="44"/>
      <c r="M331" s="227" t="s">
        <v>1</v>
      </c>
      <c r="N331" s="228" t="s">
        <v>40</v>
      </c>
      <c r="O331" s="91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141</v>
      </c>
      <c r="AT331" s="231" t="s">
        <v>124</v>
      </c>
      <c r="AU331" s="231" t="s">
        <v>129</v>
      </c>
      <c r="AY331" s="17" t="s">
        <v>118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129</v>
      </c>
      <c r="BK331" s="232">
        <f>ROUND(I331*H331,2)</f>
        <v>0</v>
      </c>
      <c r="BL331" s="17" t="s">
        <v>141</v>
      </c>
      <c r="BM331" s="231" t="s">
        <v>420</v>
      </c>
    </row>
    <row r="332" s="2" customFormat="1" ht="24.15" customHeight="1">
      <c r="A332" s="38"/>
      <c r="B332" s="39"/>
      <c r="C332" s="219" t="s">
        <v>421</v>
      </c>
      <c r="D332" s="219" t="s">
        <v>124</v>
      </c>
      <c r="E332" s="220" t="s">
        <v>422</v>
      </c>
      <c r="F332" s="221" t="s">
        <v>423</v>
      </c>
      <c r="G332" s="222" t="s">
        <v>215</v>
      </c>
      <c r="H332" s="223">
        <v>46.475999999999999</v>
      </c>
      <c r="I332" s="224"/>
      <c r="J332" s="225">
        <f>ROUND(I332*H332,2)</f>
        <v>0</v>
      </c>
      <c r="K332" s="226"/>
      <c r="L332" s="44"/>
      <c r="M332" s="227" t="s">
        <v>1</v>
      </c>
      <c r="N332" s="228" t="s">
        <v>40</v>
      </c>
      <c r="O332" s="91"/>
      <c r="P332" s="229">
        <f>O332*H332</f>
        <v>0</v>
      </c>
      <c r="Q332" s="229">
        <v>0</v>
      </c>
      <c r="R332" s="229">
        <f>Q332*H332</f>
        <v>0</v>
      </c>
      <c r="S332" s="229">
        <v>0.69999999999999996</v>
      </c>
      <c r="T332" s="230">
        <f>S332*H332</f>
        <v>32.533200000000001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141</v>
      </c>
      <c r="AT332" s="231" t="s">
        <v>124</v>
      </c>
      <c r="AU332" s="231" t="s">
        <v>129</v>
      </c>
      <c r="AY332" s="17" t="s">
        <v>118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129</v>
      </c>
      <c r="BK332" s="232">
        <f>ROUND(I332*H332,2)</f>
        <v>0</v>
      </c>
      <c r="BL332" s="17" t="s">
        <v>141</v>
      </c>
      <c r="BM332" s="231" t="s">
        <v>424</v>
      </c>
    </row>
    <row r="333" s="13" customFormat="1">
      <c r="A333" s="13"/>
      <c r="B333" s="243"/>
      <c r="C333" s="244"/>
      <c r="D333" s="233" t="s">
        <v>217</v>
      </c>
      <c r="E333" s="245" t="s">
        <v>1</v>
      </c>
      <c r="F333" s="246" t="s">
        <v>229</v>
      </c>
      <c r="G333" s="244"/>
      <c r="H333" s="245" t="s">
        <v>1</v>
      </c>
      <c r="I333" s="247"/>
      <c r="J333" s="244"/>
      <c r="K333" s="244"/>
      <c r="L333" s="248"/>
      <c r="M333" s="249"/>
      <c r="N333" s="250"/>
      <c r="O333" s="250"/>
      <c r="P333" s="250"/>
      <c r="Q333" s="250"/>
      <c r="R333" s="250"/>
      <c r="S333" s="250"/>
      <c r="T333" s="25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2" t="s">
        <v>217</v>
      </c>
      <c r="AU333" s="252" t="s">
        <v>129</v>
      </c>
      <c r="AV333" s="13" t="s">
        <v>82</v>
      </c>
      <c r="AW333" s="13" t="s">
        <v>30</v>
      </c>
      <c r="AX333" s="13" t="s">
        <v>74</v>
      </c>
      <c r="AY333" s="252" t="s">
        <v>118</v>
      </c>
    </row>
    <row r="334" s="13" customFormat="1">
      <c r="A334" s="13"/>
      <c r="B334" s="243"/>
      <c r="C334" s="244"/>
      <c r="D334" s="233" t="s">
        <v>217</v>
      </c>
      <c r="E334" s="245" t="s">
        <v>1</v>
      </c>
      <c r="F334" s="246" t="s">
        <v>230</v>
      </c>
      <c r="G334" s="244"/>
      <c r="H334" s="245" t="s">
        <v>1</v>
      </c>
      <c r="I334" s="247"/>
      <c r="J334" s="244"/>
      <c r="K334" s="244"/>
      <c r="L334" s="248"/>
      <c r="M334" s="249"/>
      <c r="N334" s="250"/>
      <c r="O334" s="250"/>
      <c r="P334" s="250"/>
      <c r="Q334" s="250"/>
      <c r="R334" s="250"/>
      <c r="S334" s="250"/>
      <c r="T334" s="25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2" t="s">
        <v>217</v>
      </c>
      <c r="AU334" s="252" t="s">
        <v>129</v>
      </c>
      <c r="AV334" s="13" t="s">
        <v>82</v>
      </c>
      <c r="AW334" s="13" t="s">
        <v>30</v>
      </c>
      <c r="AX334" s="13" t="s">
        <v>74</v>
      </c>
      <c r="AY334" s="252" t="s">
        <v>118</v>
      </c>
    </row>
    <row r="335" s="14" customFormat="1">
      <c r="A335" s="14"/>
      <c r="B335" s="253"/>
      <c r="C335" s="254"/>
      <c r="D335" s="233" t="s">
        <v>217</v>
      </c>
      <c r="E335" s="255" t="s">
        <v>1</v>
      </c>
      <c r="F335" s="256" t="s">
        <v>425</v>
      </c>
      <c r="G335" s="254"/>
      <c r="H335" s="257">
        <v>34.134999999999998</v>
      </c>
      <c r="I335" s="258"/>
      <c r="J335" s="254"/>
      <c r="K335" s="254"/>
      <c r="L335" s="259"/>
      <c r="M335" s="260"/>
      <c r="N335" s="261"/>
      <c r="O335" s="261"/>
      <c r="P335" s="261"/>
      <c r="Q335" s="261"/>
      <c r="R335" s="261"/>
      <c r="S335" s="261"/>
      <c r="T335" s="26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3" t="s">
        <v>217</v>
      </c>
      <c r="AU335" s="263" t="s">
        <v>129</v>
      </c>
      <c r="AV335" s="14" t="s">
        <v>129</v>
      </c>
      <c r="AW335" s="14" t="s">
        <v>30</v>
      </c>
      <c r="AX335" s="14" t="s">
        <v>74</v>
      </c>
      <c r="AY335" s="263" t="s">
        <v>118</v>
      </c>
    </row>
    <row r="336" s="14" customFormat="1">
      <c r="A336" s="14"/>
      <c r="B336" s="253"/>
      <c r="C336" s="254"/>
      <c r="D336" s="233" t="s">
        <v>217</v>
      </c>
      <c r="E336" s="255" t="s">
        <v>1</v>
      </c>
      <c r="F336" s="256" t="s">
        <v>426</v>
      </c>
      <c r="G336" s="254"/>
      <c r="H336" s="257">
        <v>-6.9379999999999997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3" t="s">
        <v>217</v>
      </c>
      <c r="AU336" s="263" t="s">
        <v>129</v>
      </c>
      <c r="AV336" s="14" t="s">
        <v>129</v>
      </c>
      <c r="AW336" s="14" t="s">
        <v>30</v>
      </c>
      <c r="AX336" s="14" t="s">
        <v>74</v>
      </c>
      <c r="AY336" s="263" t="s">
        <v>118</v>
      </c>
    </row>
    <row r="337" s="14" customFormat="1">
      <c r="A337" s="14"/>
      <c r="B337" s="253"/>
      <c r="C337" s="254"/>
      <c r="D337" s="233" t="s">
        <v>217</v>
      </c>
      <c r="E337" s="255" t="s">
        <v>1</v>
      </c>
      <c r="F337" s="256" t="s">
        <v>427</v>
      </c>
      <c r="G337" s="254"/>
      <c r="H337" s="257">
        <v>-0.78800000000000003</v>
      </c>
      <c r="I337" s="258"/>
      <c r="J337" s="254"/>
      <c r="K337" s="254"/>
      <c r="L337" s="259"/>
      <c r="M337" s="260"/>
      <c r="N337" s="261"/>
      <c r="O337" s="261"/>
      <c r="P337" s="261"/>
      <c r="Q337" s="261"/>
      <c r="R337" s="261"/>
      <c r="S337" s="261"/>
      <c r="T337" s="26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3" t="s">
        <v>217</v>
      </c>
      <c r="AU337" s="263" t="s">
        <v>129</v>
      </c>
      <c r="AV337" s="14" t="s">
        <v>129</v>
      </c>
      <c r="AW337" s="14" t="s">
        <v>30</v>
      </c>
      <c r="AX337" s="14" t="s">
        <v>74</v>
      </c>
      <c r="AY337" s="263" t="s">
        <v>118</v>
      </c>
    </row>
    <row r="338" s="14" customFormat="1">
      <c r="A338" s="14"/>
      <c r="B338" s="253"/>
      <c r="C338" s="254"/>
      <c r="D338" s="233" t="s">
        <v>217</v>
      </c>
      <c r="E338" s="255" t="s">
        <v>1</v>
      </c>
      <c r="F338" s="256" t="s">
        <v>428</v>
      </c>
      <c r="G338" s="254"/>
      <c r="H338" s="257">
        <v>-0.42599999999999999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3" t="s">
        <v>217</v>
      </c>
      <c r="AU338" s="263" t="s">
        <v>129</v>
      </c>
      <c r="AV338" s="14" t="s">
        <v>129</v>
      </c>
      <c r="AW338" s="14" t="s">
        <v>30</v>
      </c>
      <c r="AX338" s="14" t="s">
        <v>74</v>
      </c>
      <c r="AY338" s="263" t="s">
        <v>118</v>
      </c>
    </row>
    <row r="339" s="13" customFormat="1">
      <c r="A339" s="13"/>
      <c r="B339" s="243"/>
      <c r="C339" s="244"/>
      <c r="D339" s="233" t="s">
        <v>217</v>
      </c>
      <c r="E339" s="245" t="s">
        <v>1</v>
      </c>
      <c r="F339" s="246" t="s">
        <v>234</v>
      </c>
      <c r="G339" s="244"/>
      <c r="H339" s="245" t="s">
        <v>1</v>
      </c>
      <c r="I339" s="247"/>
      <c r="J339" s="244"/>
      <c r="K339" s="244"/>
      <c r="L339" s="248"/>
      <c r="M339" s="249"/>
      <c r="N339" s="250"/>
      <c r="O339" s="250"/>
      <c r="P339" s="250"/>
      <c r="Q339" s="250"/>
      <c r="R339" s="250"/>
      <c r="S339" s="250"/>
      <c r="T339" s="25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2" t="s">
        <v>217</v>
      </c>
      <c r="AU339" s="252" t="s">
        <v>129</v>
      </c>
      <c r="AV339" s="13" t="s">
        <v>82</v>
      </c>
      <c r="AW339" s="13" t="s">
        <v>30</v>
      </c>
      <c r="AX339" s="13" t="s">
        <v>74</v>
      </c>
      <c r="AY339" s="252" t="s">
        <v>118</v>
      </c>
    </row>
    <row r="340" s="14" customFormat="1">
      <c r="A340" s="14"/>
      <c r="B340" s="253"/>
      <c r="C340" s="254"/>
      <c r="D340" s="233" t="s">
        <v>217</v>
      </c>
      <c r="E340" s="255" t="s">
        <v>1</v>
      </c>
      <c r="F340" s="256" t="s">
        <v>429</v>
      </c>
      <c r="G340" s="254"/>
      <c r="H340" s="257">
        <v>27.055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3" t="s">
        <v>217</v>
      </c>
      <c r="AU340" s="263" t="s">
        <v>129</v>
      </c>
      <c r="AV340" s="14" t="s">
        <v>129</v>
      </c>
      <c r="AW340" s="14" t="s">
        <v>30</v>
      </c>
      <c r="AX340" s="14" t="s">
        <v>74</v>
      </c>
      <c r="AY340" s="263" t="s">
        <v>118</v>
      </c>
    </row>
    <row r="341" s="14" customFormat="1">
      <c r="A341" s="14"/>
      <c r="B341" s="253"/>
      <c r="C341" s="254"/>
      <c r="D341" s="233" t="s">
        <v>217</v>
      </c>
      <c r="E341" s="255" t="s">
        <v>1</v>
      </c>
      <c r="F341" s="256" t="s">
        <v>430</v>
      </c>
      <c r="G341" s="254"/>
      <c r="H341" s="257">
        <v>-5.5499999999999998</v>
      </c>
      <c r="I341" s="258"/>
      <c r="J341" s="254"/>
      <c r="K341" s="254"/>
      <c r="L341" s="259"/>
      <c r="M341" s="260"/>
      <c r="N341" s="261"/>
      <c r="O341" s="261"/>
      <c r="P341" s="261"/>
      <c r="Q341" s="261"/>
      <c r="R341" s="261"/>
      <c r="S341" s="261"/>
      <c r="T341" s="26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3" t="s">
        <v>217</v>
      </c>
      <c r="AU341" s="263" t="s">
        <v>129</v>
      </c>
      <c r="AV341" s="14" t="s">
        <v>129</v>
      </c>
      <c r="AW341" s="14" t="s">
        <v>30</v>
      </c>
      <c r="AX341" s="14" t="s">
        <v>74</v>
      </c>
      <c r="AY341" s="263" t="s">
        <v>118</v>
      </c>
    </row>
    <row r="342" s="14" customFormat="1">
      <c r="A342" s="14"/>
      <c r="B342" s="253"/>
      <c r="C342" s="254"/>
      <c r="D342" s="233" t="s">
        <v>217</v>
      </c>
      <c r="E342" s="255" t="s">
        <v>1</v>
      </c>
      <c r="F342" s="256" t="s">
        <v>431</v>
      </c>
      <c r="G342" s="254"/>
      <c r="H342" s="257">
        <v>-0.67100000000000004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3" t="s">
        <v>217</v>
      </c>
      <c r="AU342" s="263" t="s">
        <v>129</v>
      </c>
      <c r="AV342" s="14" t="s">
        <v>129</v>
      </c>
      <c r="AW342" s="14" t="s">
        <v>30</v>
      </c>
      <c r="AX342" s="14" t="s">
        <v>74</v>
      </c>
      <c r="AY342" s="263" t="s">
        <v>118</v>
      </c>
    </row>
    <row r="343" s="14" customFormat="1">
      <c r="A343" s="14"/>
      <c r="B343" s="253"/>
      <c r="C343" s="254"/>
      <c r="D343" s="233" t="s">
        <v>217</v>
      </c>
      <c r="E343" s="255" t="s">
        <v>1</v>
      </c>
      <c r="F343" s="256" t="s">
        <v>432</v>
      </c>
      <c r="G343" s="254"/>
      <c r="H343" s="257">
        <v>-0.34100000000000003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217</v>
      </c>
      <c r="AU343" s="263" t="s">
        <v>129</v>
      </c>
      <c r="AV343" s="14" t="s">
        <v>129</v>
      </c>
      <c r="AW343" s="14" t="s">
        <v>30</v>
      </c>
      <c r="AX343" s="14" t="s">
        <v>74</v>
      </c>
      <c r="AY343" s="263" t="s">
        <v>118</v>
      </c>
    </row>
    <row r="344" s="15" customFormat="1">
      <c r="A344" s="15"/>
      <c r="B344" s="264"/>
      <c r="C344" s="265"/>
      <c r="D344" s="233" t="s">
        <v>217</v>
      </c>
      <c r="E344" s="266" t="s">
        <v>1</v>
      </c>
      <c r="F344" s="267" t="s">
        <v>224</v>
      </c>
      <c r="G344" s="265"/>
      <c r="H344" s="268">
        <v>46.475999999999999</v>
      </c>
      <c r="I344" s="269"/>
      <c r="J344" s="265"/>
      <c r="K344" s="265"/>
      <c r="L344" s="270"/>
      <c r="M344" s="271"/>
      <c r="N344" s="272"/>
      <c r="O344" s="272"/>
      <c r="P344" s="272"/>
      <c r="Q344" s="272"/>
      <c r="R344" s="272"/>
      <c r="S344" s="272"/>
      <c r="T344" s="27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4" t="s">
        <v>217</v>
      </c>
      <c r="AU344" s="274" t="s">
        <v>129</v>
      </c>
      <c r="AV344" s="15" t="s">
        <v>141</v>
      </c>
      <c r="AW344" s="15" t="s">
        <v>30</v>
      </c>
      <c r="AX344" s="15" t="s">
        <v>82</v>
      </c>
      <c r="AY344" s="274" t="s">
        <v>118</v>
      </c>
    </row>
    <row r="345" s="2" customFormat="1" ht="24.15" customHeight="1">
      <c r="A345" s="38"/>
      <c r="B345" s="39"/>
      <c r="C345" s="219" t="s">
        <v>433</v>
      </c>
      <c r="D345" s="219" t="s">
        <v>124</v>
      </c>
      <c r="E345" s="220" t="s">
        <v>434</v>
      </c>
      <c r="F345" s="221" t="s">
        <v>435</v>
      </c>
      <c r="G345" s="222" t="s">
        <v>127</v>
      </c>
      <c r="H345" s="223">
        <v>1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40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141</v>
      </c>
      <c r="AT345" s="231" t="s">
        <v>124</v>
      </c>
      <c r="AU345" s="231" t="s">
        <v>129</v>
      </c>
      <c r="AY345" s="17" t="s">
        <v>118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129</v>
      </c>
      <c r="BK345" s="232">
        <f>ROUND(I345*H345,2)</f>
        <v>0</v>
      </c>
      <c r="BL345" s="17" t="s">
        <v>141</v>
      </c>
      <c r="BM345" s="231" t="s">
        <v>436</v>
      </c>
    </row>
    <row r="346" s="2" customFormat="1" ht="24.15" customHeight="1">
      <c r="A346" s="38"/>
      <c r="B346" s="39"/>
      <c r="C346" s="219" t="s">
        <v>437</v>
      </c>
      <c r="D346" s="219" t="s">
        <v>124</v>
      </c>
      <c r="E346" s="220" t="s">
        <v>438</v>
      </c>
      <c r="F346" s="221" t="s">
        <v>439</v>
      </c>
      <c r="G346" s="222" t="s">
        <v>227</v>
      </c>
      <c r="H346" s="223">
        <v>43.68</v>
      </c>
      <c r="I346" s="224"/>
      <c r="J346" s="225">
        <f>ROUND(I346*H346,2)</f>
        <v>0</v>
      </c>
      <c r="K346" s="226"/>
      <c r="L346" s="44"/>
      <c r="M346" s="227" t="s">
        <v>1</v>
      </c>
      <c r="N346" s="228" t="s">
        <v>40</v>
      </c>
      <c r="O346" s="91"/>
      <c r="P346" s="229">
        <f>O346*H346</f>
        <v>0</v>
      </c>
      <c r="Q346" s="229">
        <v>0</v>
      </c>
      <c r="R346" s="229">
        <f>Q346*H346</f>
        <v>0</v>
      </c>
      <c r="S346" s="229">
        <v>0.108</v>
      </c>
      <c r="T346" s="230">
        <f>S346*H346</f>
        <v>4.7174399999999999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141</v>
      </c>
      <c r="AT346" s="231" t="s">
        <v>124</v>
      </c>
      <c r="AU346" s="231" t="s">
        <v>129</v>
      </c>
      <c r="AY346" s="17" t="s">
        <v>118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129</v>
      </c>
      <c r="BK346" s="232">
        <f>ROUND(I346*H346,2)</f>
        <v>0</v>
      </c>
      <c r="BL346" s="17" t="s">
        <v>141</v>
      </c>
      <c r="BM346" s="231" t="s">
        <v>440</v>
      </c>
    </row>
    <row r="347" s="13" customFormat="1">
      <c r="A347" s="13"/>
      <c r="B347" s="243"/>
      <c r="C347" s="244"/>
      <c r="D347" s="233" t="s">
        <v>217</v>
      </c>
      <c r="E347" s="245" t="s">
        <v>1</v>
      </c>
      <c r="F347" s="246" t="s">
        <v>229</v>
      </c>
      <c r="G347" s="244"/>
      <c r="H347" s="245" t="s">
        <v>1</v>
      </c>
      <c r="I347" s="247"/>
      <c r="J347" s="244"/>
      <c r="K347" s="244"/>
      <c r="L347" s="248"/>
      <c r="M347" s="249"/>
      <c r="N347" s="250"/>
      <c r="O347" s="250"/>
      <c r="P347" s="250"/>
      <c r="Q347" s="250"/>
      <c r="R347" s="250"/>
      <c r="S347" s="250"/>
      <c r="T347" s="25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2" t="s">
        <v>217</v>
      </c>
      <c r="AU347" s="252" t="s">
        <v>129</v>
      </c>
      <c r="AV347" s="13" t="s">
        <v>82</v>
      </c>
      <c r="AW347" s="13" t="s">
        <v>30</v>
      </c>
      <c r="AX347" s="13" t="s">
        <v>74</v>
      </c>
      <c r="AY347" s="252" t="s">
        <v>118</v>
      </c>
    </row>
    <row r="348" s="13" customFormat="1">
      <c r="A348" s="13"/>
      <c r="B348" s="243"/>
      <c r="C348" s="244"/>
      <c r="D348" s="233" t="s">
        <v>217</v>
      </c>
      <c r="E348" s="245" t="s">
        <v>1</v>
      </c>
      <c r="F348" s="246" t="s">
        <v>230</v>
      </c>
      <c r="G348" s="244"/>
      <c r="H348" s="245" t="s">
        <v>1</v>
      </c>
      <c r="I348" s="247"/>
      <c r="J348" s="244"/>
      <c r="K348" s="244"/>
      <c r="L348" s="248"/>
      <c r="M348" s="249"/>
      <c r="N348" s="250"/>
      <c r="O348" s="250"/>
      <c r="P348" s="250"/>
      <c r="Q348" s="250"/>
      <c r="R348" s="250"/>
      <c r="S348" s="250"/>
      <c r="T348" s="25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2" t="s">
        <v>217</v>
      </c>
      <c r="AU348" s="252" t="s">
        <v>129</v>
      </c>
      <c r="AV348" s="13" t="s">
        <v>82</v>
      </c>
      <c r="AW348" s="13" t="s">
        <v>30</v>
      </c>
      <c r="AX348" s="13" t="s">
        <v>74</v>
      </c>
      <c r="AY348" s="252" t="s">
        <v>118</v>
      </c>
    </row>
    <row r="349" s="14" customFormat="1">
      <c r="A349" s="14"/>
      <c r="B349" s="253"/>
      <c r="C349" s="254"/>
      <c r="D349" s="233" t="s">
        <v>217</v>
      </c>
      <c r="E349" s="255" t="s">
        <v>1</v>
      </c>
      <c r="F349" s="256" t="s">
        <v>441</v>
      </c>
      <c r="G349" s="254"/>
      <c r="H349" s="257">
        <v>31.199999999999999</v>
      </c>
      <c r="I349" s="258"/>
      <c r="J349" s="254"/>
      <c r="K349" s="254"/>
      <c r="L349" s="259"/>
      <c r="M349" s="260"/>
      <c r="N349" s="261"/>
      <c r="O349" s="261"/>
      <c r="P349" s="261"/>
      <c r="Q349" s="261"/>
      <c r="R349" s="261"/>
      <c r="S349" s="261"/>
      <c r="T349" s="26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3" t="s">
        <v>217</v>
      </c>
      <c r="AU349" s="263" t="s">
        <v>129</v>
      </c>
      <c r="AV349" s="14" t="s">
        <v>129</v>
      </c>
      <c r="AW349" s="14" t="s">
        <v>30</v>
      </c>
      <c r="AX349" s="14" t="s">
        <v>74</v>
      </c>
      <c r="AY349" s="263" t="s">
        <v>118</v>
      </c>
    </row>
    <row r="350" s="13" customFormat="1">
      <c r="A350" s="13"/>
      <c r="B350" s="243"/>
      <c r="C350" s="244"/>
      <c r="D350" s="233" t="s">
        <v>217</v>
      </c>
      <c r="E350" s="245" t="s">
        <v>1</v>
      </c>
      <c r="F350" s="246" t="s">
        <v>234</v>
      </c>
      <c r="G350" s="244"/>
      <c r="H350" s="245" t="s">
        <v>1</v>
      </c>
      <c r="I350" s="247"/>
      <c r="J350" s="244"/>
      <c r="K350" s="244"/>
      <c r="L350" s="248"/>
      <c r="M350" s="249"/>
      <c r="N350" s="250"/>
      <c r="O350" s="250"/>
      <c r="P350" s="250"/>
      <c r="Q350" s="250"/>
      <c r="R350" s="250"/>
      <c r="S350" s="250"/>
      <c r="T350" s="25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2" t="s">
        <v>217</v>
      </c>
      <c r="AU350" s="252" t="s">
        <v>129</v>
      </c>
      <c r="AV350" s="13" t="s">
        <v>82</v>
      </c>
      <c r="AW350" s="13" t="s">
        <v>30</v>
      </c>
      <c r="AX350" s="13" t="s">
        <v>74</v>
      </c>
      <c r="AY350" s="252" t="s">
        <v>118</v>
      </c>
    </row>
    <row r="351" s="14" customFormat="1">
      <c r="A351" s="14"/>
      <c r="B351" s="253"/>
      <c r="C351" s="254"/>
      <c r="D351" s="233" t="s">
        <v>217</v>
      </c>
      <c r="E351" s="255" t="s">
        <v>1</v>
      </c>
      <c r="F351" s="256" t="s">
        <v>442</v>
      </c>
      <c r="G351" s="254"/>
      <c r="H351" s="257">
        <v>12.48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3" t="s">
        <v>217</v>
      </c>
      <c r="AU351" s="263" t="s">
        <v>129</v>
      </c>
      <c r="AV351" s="14" t="s">
        <v>129</v>
      </c>
      <c r="AW351" s="14" t="s">
        <v>30</v>
      </c>
      <c r="AX351" s="14" t="s">
        <v>74</v>
      </c>
      <c r="AY351" s="263" t="s">
        <v>118</v>
      </c>
    </row>
    <row r="352" s="15" customFormat="1">
      <c r="A352" s="15"/>
      <c r="B352" s="264"/>
      <c r="C352" s="265"/>
      <c r="D352" s="233" t="s">
        <v>217</v>
      </c>
      <c r="E352" s="266" t="s">
        <v>1</v>
      </c>
      <c r="F352" s="267" t="s">
        <v>224</v>
      </c>
      <c r="G352" s="265"/>
      <c r="H352" s="268">
        <v>43.68</v>
      </c>
      <c r="I352" s="269"/>
      <c r="J352" s="265"/>
      <c r="K352" s="265"/>
      <c r="L352" s="270"/>
      <c r="M352" s="271"/>
      <c r="N352" s="272"/>
      <c r="O352" s="272"/>
      <c r="P352" s="272"/>
      <c r="Q352" s="272"/>
      <c r="R352" s="272"/>
      <c r="S352" s="272"/>
      <c r="T352" s="27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4" t="s">
        <v>217</v>
      </c>
      <c r="AU352" s="274" t="s">
        <v>129</v>
      </c>
      <c r="AV352" s="15" t="s">
        <v>141</v>
      </c>
      <c r="AW352" s="15" t="s">
        <v>30</v>
      </c>
      <c r="AX352" s="15" t="s">
        <v>82</v>
      </c>
      <c r="AY352" s="274" t="s">
        <v>118</v>
      </c>
    </row>
    <row r="353" s="2" customFormat="1" ht="16.5" customHeight="1">
      <c r="A353" s="38"/>
      <c r="B353" s="39"/>
      <c r="C353" s="219" t="s">
        <v>443</v>
      </c>
      <c r="D353" s="219" t="s">
        <v>124</v>
      </c>
      <c r="E353" s="220" t="s">
        <v>444</v>
      </c>
      <c r="F353" s="221" t="s">
        <v>445</v>
      </c>
      <c r="G353" s="222" t="s">
        <v>227</v>
      </c>
      <c r="H353" s="223">
        <v>37.350000000000001</v>
      </c>
      <c r="I353" s="224"/>
      <c r="J353" s="225">
        <f>ROUND(I353*H353,2)</f>
        <v>0</v>
      </c>
      <c r="K353" s="226"/>
      <c r="L353" s="44"/>
      <c r="M353" s="227" t="s">
        <v>1</v>
      </c>
      <c r="N353" s="228" t="s">
        <v>40</v>
      </c>
      <c r="O353" s="91"/>
      <c r="P353" s="229">
        <f>O353*H353</f>
        <v>0</v>
      </c>
      <c r="Q353" s="229">
        <v>0</v>
      </c>
      <c r="R353" s="229">
        <f>Q353*H353</f>
        <v>0</v>
      </c>
      <c r="S353" s="229">
        <v>0.0030000000000000001</v>
      </c>
      <c r="T353" s="230">
        <f>S353*H353</f>
        <v>0.11205000000000001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1" t="s">
        <v>141</v>
      </c>
      <c r="AT353" s="231" t="s">
        <v>124</v>
      </c>
      <c r="AU353" s="231" t="s">
        <v>129</v>
      </c>
      <c r="AY353" s="17" t="s">
        <v>118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7" t="s">
        <v>129</v>
      </c>
      <c r="BK353" s="232">
        <f>ROUND(I353*H353,2)</f>
        <v>0</v>
      </c>
      <c r="BL353" s="17" t="s">
        <v>141</v>
      </c>
      <c r="BM353" s="231" t="s">
        <v>446</v>
      </c>
    </row>
    <row r="354" s="13" customFormat="1">
      <c r="A354" s="13"/>
      <c r="B354" s="243"/>
      <c r="C354" s="244"/>
      <c r="D354" s="233" t="s">
        <v>217</v>
      </c>
      <c r="E354" s="245" t="s">
        <v>1</v>
      </c>
      <c r="F354" s="246" t="s">
        <v>229</v>
      </c>
      <c r="G354" s="244"/>
      <c r="H354" s="245" t="s">
        <v>1</v>
      </c>
      <c r="I354" s="247"/>
      <c r="J354" s="244"/>
      <c r="K354" s="244"/>
      <c r="L354" s="248"/>
      <c r="M354" s="249"/>
      <c r="N354" s="250"/>
      <c r="O354" s="250"/>
      <c r="P354" s="250"/>
      <c r="Q354" s="250"/>
      <c r="R354" s="250"/>
      <c r="S354" s="250"/>
      <c r="T354" s="25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2" t="s">
        <v>217</v>
      </c>
      <c r="AU354" s="252" t="s">
        <v>129</v>
      </c>
      <c r="AV354" s="13" t="s">
        <v>82</v>
      </c>
      <c r="AW354" s="13" t="s">
        <v>30</v>
      </c>
      <c r="AX354" s="13" t="s">
        <v>74</v>
      </c>
      <c r="AY354" s="252" t="s">
        <v>118</v>
      </c>
    </row>
    <row r="355" s="13" customFormat="1">
      <c r="A355" s="13"/>
      <c r="B355" s="243"/>
      <c r="C355" s="244"/>
      <c r="D355" s="233" t="s">
        <v>217</v>
      </c>
      <c r="E355" s="245" t="s">
        <v>1</v>
      </c>
      <c r="F355" s="246" t="s">
        <v>230</v>
      </c>
      <c r="G355" s="244"/>
      <c r="H355" s="245" t="s">
        <v>1</v>
      </c>
      <c r="I355" s="247"/>
      <c r="J355" s="244"/>
      <c r="K355" s="244"/>
      <c r="L355" s="248"/>
      <c r="M355" s="249"/>
      <c r="N355" s="250"/>
      <c r="O355" s="250"/>
      <c r="P355" s="250"/>
      <c r="Q355" s="250"/>
      <c r="R355" s="250"/>
      <c r="S355" s="250"/>
      <c r="T355" s="25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2" t="s">
        <v>217</v>
      </c>
      <c r="AU355" s="252" t="s">
        <v>129</v>
      </c>
      <c r="AV355" s="13" t="s">
        <v>82</v>
      </c>
      <c r="AW355" s="13" t="s">
        <v>30</v>
      </c>
      <c r="AX355" s="13" t="s">
        <v>74</v>
      </c>
      <c r="AY355" s="252" t="s">
        <v>118</v>
      </c>
    </row>
    <row r="356" s="14" customFormat="1">
      <c r="A356" s="14"/>
      <c r="B356" s="253"/>
      <c r="C356" s="254"/>
      <c r="D356" s="233" t="s">
        <v>217</v>
      </c>
      <c r="E356" s="255" t="s">
        <v>1</v>
      </c>
      <c r="F356" s="256" t="s">
        <v>447</v>
      </c>
      <c r="G356" s="254"/>
      <c r="H356" s="257">
        <v>11.199999999999999</v>
      </c>
      <c r="I356" s="258"/>
      <c r="J356" s="254"/>
      <c r="K356" s="254"/>
      <c r="L356" s="259"/>
      <c r="M356" s="260"/>
      <c r="N356" s="261"/>
      <c r="O356" s="261"/>
      <c r="P356" s="261"/>
      <c r="Q356" s="261"/>
      <c r="R356" s="261"/>
      <c r="S356" s="261"/>
      <c r="T356" s="26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3" t="s">
        <v>217</v>
      </c>
      <c r="AU356" s="263" t="s">
        <v>129</v>
      </c>
      <c r="AV356" s="14" t="s">
        <v>129</v>
      </c>
      <c r="AW356" s="14" t="s">
        <v>30</v>
      </c>
      <c r="AX356" s="14" t="s">
        <v>74</v>
      </c>
      <c r="AY356" s="263" t="s">
        <v>118</v>
      </c>
    </row>
    <row r="357" s="14" customFormat="1">
      <c r="A357" s="14"/>
      <c r="B357" s="253"/>
      <c r="C357" s="254"/>
      <c r="D357" s="233" t="s">
        <v>217</v>
      </c>
      <c r="E357" s="255" t="s">
        <v>1</v>
      </c>
      <c r="F357" s="256" t="s">
        <v>448</v>
      </c>
      <c r="G357" s="254"/>
      <c r="H357" s="257">
        <v>5.4000000000000004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217</v>
      </c>
      <c r="AU357" s="263" t="s">
        <v>129</v>
      </c>
      <c r="AV357" s="14" t="s">
        <v>129</v>
      </c>
      <c r="AW357" s="14" t="s">
        <v>30</v>
      </c>
      <c r="AX357" s="14" t="s">
        <v>74</v>
      </c>
      <c r="AY357" s="263" t="s">
        <v>118</v>
      </c>
    </row>
    <row r="358" s="13" customFormat="1">
      <c r="A358" s="13"/>
      <c r="B358" s="243"/>
      <c r="C358" s="244"/>
      <c r="D358" s="233" t="s">
        <v>217</v>
      </c>
      <c r="E358" s="245" t="s">
        <v>1</v>
      </c>
      <c r="F358" s="246" t="s">
        <v>234</v>
      </c>
      <c r="G358" s="244"/>
      <c r="H358" s="245" t="s">
        <v>1</v>
      </c>
      <c r="I358" s="247"/>
      <c r="J358" s="244"/>
      <c r="K358" s="244"/>
      <c r="L358" s="248"/>
      <c r="M358" s="249"/>
      <c r="N358" s="250"/>
      <c r="O358" s="250"/>
      <c r="P358" s="250"/>
      <c r="Q358" s="250"/>
      <c r="R358" s="250"/>
      <c r="S358" s="250"/>
      <c r="T358" s="25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2" t="s">
        <v>217</v>
      </c>
      <c r="AU358" s="252" t="s">
        <v>129</v>
      </c>
      <c r="AV358" s="13" t="s">
        <v>82</v>
      </c>
      <c r="AW358" s="13" t="s">
        <v>30</v>
      </c>
      <c r="AX358" s="13" t="s">
        <v>74</v>
      </c>
      <c r="AY358" s="252" t="s">
        <v>118</v>
      </c>
    </row>
    <row r="359" s="14" customFormat="1">
      <c r="A359" s="14"/>
      <c r="B359" s="253"/>
      <c r="C359" s="254"/>
      <c r="D359" s="233" t="s">
        <v>217</v>
      </c>
      <c r="E359" s="255" t="s">
        <v>1</v>
      </c>
      <c r="F359" s="256" t="s">
        <v>449</v>
      </c>
      <c r="G359" s="254"/>
      <c r="H359" s="257">
        <v>14</v>
      </c>
      <c r="I359" s="258"/>
      <c r="J359" s="254"/>
      <c r="K359" s="254"/>
      <c r="L359" s="259"/>
      <c r="M359" s="260"/>
      <c r="N359" s="261"/>
      <c r="O359" s="261"/>
      <c r="P359" s="261"/>
      <c r="Q359" s="261"/>
      <c r="R359" s="261"/>
      <c r="S359" s="261"/>
      <c r="T359" s="26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3" t="s">
        <v>217</v>
      </c>
      <c r="AU359" s="263" t="s">
        <v>129</v>
      </c>
      <c r="AV359" s="14" t="s">
        <v>129</v>
      </c>
      <c r="AW359" s="14" t="s">
        <v>30</v>
      </c>
      <c r="AX359" s="14" t="s">
        <v>74</v>
      </c>
      <c r="AY359" s="263" t="s">
        <v>118</v>
      </c>
    </row>
    <row r="360" s="14" customFormat="1">
      <c r="A360" s="14"/>
      <c r="B360" s="253"/>
      <c r="C360" s="254"/>
      <c r="D360" s="233" t="s">
        <v>217</v>
      </c>
      <c r="E360" s="255" t="s">
        <v>1</v>
      </c>
      <c r="F360" s="256" t="s">
        <v>450</v>
      </c>
      <c r="G360" s="254"/>
      <c r="H360" s="257">
        <v>6.75</v>
      </c>
      <c r="I360" s="258"/>
      <c r="J360" s="254"/>
      <c r="K360" s="254"/>
      <c r="L360" s="259"/>
      <c r="M360" s="260"/>
      <c r="N360" s="261"/>
      <c r="O360" s="261"/>
      <c r="P360" s="261"/>
      <c r="Q360" s="261"/>
      <c r="R360" s="261"/>
      <c r="S360" s="261"/>
      <c r="T360" s="26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3" t="s">
        <v>217</v>
      </c>
      <c r="AU360" s="263" t="s">
        <v>129</v>
      </c>
      <c r="AV360" s="14" t="s">
        <v>129</v>
      </c>
      <c r="AW360" s="14" t="s">
        <v>30</v>
      </c>
      <c r="AX360" s="14" t="s">
        <v>74</v>
      </c>
      <c r="AY360" s="263" t="s">
        <v>118</v>
      </c>
    </row>
    <row r="361" s="15" customFormat="1">
      <c r="A361" s="15"/>
      <c r="B361" s="264"/>
      <c r="C361" s="265"/>
      <c r="D361" s="233" t="s">
        <v>217</v>
      </c>
      <c r="E361" s="266" t="s">
        <v>1</v>
      </c>
      <c r="F361" s="267" t="s">
        <v>224</v>
      </c>
      <c r="G361" s="265"/>
      <c r="H361" s="268">
        <v>37.350000000000001</v>
      </c>
      <c r="I361" s="269"/>
      <c r="J361" s="265"/>
      <c r="K361" s="265"/>
      <c r="L361" s="270"/>
      <c r="M361" s="271"/>
      <c r="N361" s="272"/>
      <c r="O361" s="272"/>
      <c r="P361" s="272"/>
      <c r="Q361" s="272"/>
      <c r="R361" s="272"/>
      <c r="S361" s="272"/>
      <c r="T361" s="27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4" t="s">
        <v>217</v>
      </c>
      <c r="AU361" s="274" t="s">
        <v>129</v>
      </c>
      <c r="AV361" s="15" t="s">
        <v>141</v>
      </c>
      <c r="AW361" s="15" t="s">
        <v>30</v>
      </c>
      <c r="AX361" s="15" t="s">
        <v>82</v>
      </c>
      <c r="AY361" s="274" t="s">
        <v>118</v>
      </c>
    </row>
    <row r="362" s="2" customFormat="1" ht="24.15" customHeight="1">
      <c r="A362" s="38"/>
      <c r="B362" s="39"/>
      <c r="C362" s="219" t="s">
        <v>451</v>
      </c>
      <c r="D362" s="219" t="s">
        <v>124</v>
      </c>
      <c r="E362" s="220" t="s">
        <v>452</v>
      </c>
      <c r="F362" s="221" t="s">
        <v>453</v>
      </c>
      <c r="G362" s="222" t="s">
        <v>227</v>
      </c>
      <c r="H362" s="223">
        <v>74.700000000000003</v>
      </c>
      <c r="I362" s="224"/>
      <c r="J362" s="225">
        <f>ROUND(I362*H362,2)</f>
        <v>0</v>
      </c>
      <c r="K362" s="226"/>
      <c r="L362" s="44"/>
      <c r="M362" s="227" t="s">
        <v>1</v>
      </c>
      <c r="N362" s="228" t="s">
        <v>40</v>
      </c>
      <c r="O362" s="91"/>
      <c r="P362" s="229">
        <f>O362*H362</f>
        <v>0</v>
      </c>
      <c r="Q362" s="229">
        <v>0</v>
      </c>
      <c r="R362" s="229">
        <f>Q362*H362</f>
        <v>0</v>
      </c>
      <c r="S362" s="229">
        <v>0.089999999999999997</v>
      </c>
      <c r="T362" s="230">
        <f>S362*H362</f>
        <v>6.7229999999999999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141</v>
      </c>
      <c r="AT362" s="231" t="s">
        <v>124</v>
      </c>
      <c r="AU362" s="231" t="s">
        <v>129</v>
      </c>
      <c r="AY362" s="17" t="s">
        <v>118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7" t="s">
        <v>129</v>
      </c>
      <c r="BK362" s="232">
        <f>ROUND(I362*H362,2)</f>
        <v>0</v>
      </c>
      <c r="BL362" s="17" t="s">
        <v>141</v>
      </c>
      <c r="BM362" s="231" t="s">
        <v>454</v>
      </c>
    </row>
    <row r="363" s="13" customFormat="1">
      <c r="A363" s="13"/>
      <c r="B363" s="243"/>
      <c r="C363" s="244"/>
      <c r="D363" s="233" t="s">
        <v>217</v>
      </c>
      <c r="E363" s="245" t="s">
        <v>1</v>
      </c>
      <c r="F363" s="246" t="s">
        <v>229</v>
      </c>
      <c r="G363" s="244"/>
      <c r="H363" s="245" t="s">
        <v>1</v>
      </c>
      <c r="I363" s="247"/>
      <c r="J363" s="244"/>
      <c r="K363" s="244"/>
      <c r="L363" s="248"/>
      <c r="M363" s="249"/>
      <c r="N363" s="250"/>
      <c r="O363" s="250"/>
      <c r="P363" s="250"/>
      <c r="Q363" s="250"/>
      <c r="R363" s="250"/>
      <c r="S363" s="250"/>
      <c r="T363" s="25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2" t="s">
        <v>217</v>
      </c>
      <c r="AU363" s="252" t="s">
        <v>129</v>
      </c>
      <c r="AV363" s="13" t="s">
        <v>82</v>
      </c>
      <c r="AW363" s="13" t="s">
        <v>30</v>
      </c>
      <c r="AX363" s="13" t="s">
        <v>74</v>
      </c>
      <c r="AY363" s="252" t="s">
        <v>118</v>
      </c>
    </row>
    <row r="364" s="13" customFormat="1">
      <c r="A364" s="13"/>
      <c r="B364" s="243"/>
      <c r="C364" s="244"/>
      <c r="D364" s="233" t="s">
        <v>217</v>
      </c>
      <c r="E364" s="245" t="s">
        <v>1</v>
      </c>
      <c r="F364" s="246" t="s">
        <v>230</v>
      </c>
      <c r="G364" s="244"/>
      <c r="H364" s="245" t="s">
        <v>1</v>
      </c>
      <c r="I364" s="247"/>
      <c r="J364" s="244"/>
      <c r="K364" s="244"/>
      <c r="L364" s="248"/>
      <c r="M364" s="249"/>
      <c r="N364" s="250"/>
      <c r="O364" s="250"/>
      <c r="P364" s="250"/>
      <c r="Q364" s="250"/>
      <c r="R364" s="250"/>
      <c r="S364" s="250"/>
      <c r="T364" s="25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2" t="s">
        <v>217</v>
      </c>
      <c r="AU364" s="252" t="s">
        <v>129</v>
      </c>
      <c r="AV364" s="13" t="s">
        <v>82</v>
      </c>
      <c r="AW364" s="13" t="s">
        <v>30</v>
      </c>
      <c r="AX364" s="13" t="s">
        <v>74</v>
      </c>
      <c r="AY364" s="252" t="s">
        <v>118</v>
      </c>
    </row>
    <row r="365" s="14" customFormat="1">
      <c r="A365" s="14"/>
      <c r="B365" s="253"/>
      <c r="C365" s="254"/>
      <c r="D365" s="233" t="s">
        <v>217</v>
      </c>
      <c r="E365" s="255" t="s">
        <v>1</v>
      </c>
      <c r="F365" s="256" t="s">
        <v>455</v>
      </c>
      <c r="G365" s="254"/>
      <c r="H365" s="257">
        <v>22.399999999999999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3" t="s">
        <v>217</v>
      </c>
      <c r="AU365" s="263" t="s">
        <v>129</v>
      </c>
      <c r="AV365" s="14" t="s">
        <v>129</v>
      </c>
      <c r="AW365" s="14" t="s">
        <v>30</v>
      </c>
      <c r="AX365" s="14" t="s">
        <v>74</v>
      </c>
      <c r="AY365" s="263" t="s">
        <v>118</v>
      </c>
    </row>
    <row r="366" s="14" customFormat="1">
      <c r="A366" s="14"/>
      <c r="B366" s="253"/>
      <c r="C366" s="254"/>
      <c r="D366" s="233" t="s">
        <v>217</v>
      </c>
      <c r="E366" s="255" t="s">
        <v>1</v>
      </c>
      <c r="F366" s="256" t="s">
        <v>456</v>
      </c>
      <c r="G366" s="254"/>
      <c r="H366" s="257">
        <v>10.800000000000001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3" t="s">
        <v>217</v>
      </c>
      <c r="AU366" s="263" t="s">
        <v>129</v>
      </c>
      <c r="AV366" s="14" t="s">
        <v>129</v>
      </c>
      <c r="AW366" s="14" t="s">
        <v>30</v>
      </c>
      <c r="AX366" s="14" t="s">
        <v>74</v>
      </c>
      <c r="AY366" s="263" t="s">
        <v>118</v>
      </c>
    </row>
    <row r="367" s="13" customFormat="1">
      <c r="A367" s="13"/>
      <c r="B367" s="243"/>
      <c r="C367" s="244"/>
      <c r="D367" s="233" t="s">
        <v>217</v>
      </c>
      <c r="E367" s="245" t="s">
        <v>1</v>
      </c>
      <c r="F367" s="246" t="s">
        <v>234</v>
      </c>
      <c r="G367" s="244"/>
      <c r="H367" s="245" t="s">
        <v>1</v>
      </c>
      <c r="I367" s="247"/>
      <c r="J367" s="244"/>
      <c r="K367" s="244"/>
      <c r="L367" s="248"/>
      <c r="M367" s="249"/>
      <c r="N367" s="250"/>
      <c r="O367" s="250"/>
      <c r="P367" s="250"/>
      <c r="Q367" s="250"/>
      <c r="R367" s="250"/>
      <c r="S367" s="250"/>
      <c r="T367" s="25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2" t="s">
        <v>217</v>
      </c>
      <c r="AU367" s="252" t="s">
        <v>129</v>
      </c>
      <c r="AV367" s="13" t="s">
        <v>82</v>
      </c>
      <c r="AW367" s="13" t="s">
        <v>30</v>
      </c>
      <c r="AX367" s="13" t="s">
        <v>74</v>
      </c>
      <c r="AY367" s="252" t="s">
        <v>118</v>
      </c>
    </row>
    <row r="368" s="14" customFormat="1">
      <c r="A368" s="14"/>
      <c r="B368" s="253"/>
      <c r="C368" s="254"/>
      <c r="D368" s="233" t="s">
        <v>217</v>
      </c>
      <c r="E368" s="255" t="s">
        <v>1</v>
      </c>
      <c r="F368" s="256" t="s">
        <v>457</v>
      </c>
      <c r="G368" s="254"/>
      <c r="H368" s="257">
        <v>28</v>
      </c>
      <c r="I368" s="258"/>
      <c r="J368" s="254"/>
      <c r="K368" s="254"/>
      <c r="L368" s="259"/>
      <c r="M368" s="260"/>
      <c r="N368" s="261"/>
      <c r="O368" s="261"/>
      <c r="P368" s="261"/>
      <c r="Q368" s="261"/>
      <c r="R368" s="261"/>
      <c r="S368" s="261"/>
      <c r="T368" s="26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3" t="s">
        <v>217</v>
      </c>
      <c r="AU368" s="263" t="s">
        <v>129</v>
      </c>
      <c r="AV368" s="14" t="s">
        <v>129</v>
      </c>
      <c r="AW368" s="14" t="s">
        <v>30</v>
      </c>
      <c r="AX368" s="14" t="s">
        <v>74</v>
      </c>
      <c r="AY368" s="263" t="s">
        <v>118</v>
      </c>
    </row>
    <row r="369" s="14" customFormat="1">
      <c r="A369" s="14"/>
      <c r="B369" s="253"/>
      <c r="C369" s="254"/>
      <c r="D369" s="233" t="s">
        <v>217</v>
      </c>
      <c r="E369" s="255" t="s">
        <v>1</v>
      </c>
      <c r="F369" s="256" t="s">
        <v>458</v>
      </c>
      <c r="G369" s="254"/>
      <c r="H369" s="257">
        <v>13.5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3" t="s">
        <v>217</v>
      </c>
      <c r="AU369" s="263" t="s">
        <v>129</v>
      </c>
      <c r="AV369" s="14" t="s">
        <v>129</v>
      </c>
      <c r="AW369" s="14" t="s">
        <v>30</v>
      </c>
      <c r="AX369" s="14" t="s">
        <v>74</v>
      </c>
      <c r="AY369" s="263" t="s">
        <v>118</v>
      </c>
    </row>
    <row r="370" s="15" customFormat="1">
      <c r="A370" s="15"/>
      <c r="B370" s="264"/>
      <c r="C370" s="265"/>
      <c r="D370" s="233" t="s">
        <v>217</v>
      </c>
      <c r="E370" s="266" t="s">
        <v>1</v>
      </c>
      <c r="F370" s="267" t="s">
        <v>224</v>
      </c>
      <c r="G370" s="265"/>
      <c r="H370" s="268">
        <v>74.700000000000003</v>
      </c>
      <c r="I370" s="269"/>
      <c r="J370" s="265"/>
      <c r="K370" s="265"/>
      <c r="L370" s="270"/>
      <c r="M370" s="271"/>
      <c r="N370" s="272"/>
      <c r="O370" s="272"/>
      <c r="P370" s="272"/>
      <c r="Q370" s="272"/>
      <c r="R370" s="272"/>
      <c r="S370" s="272"/>
      <c r="T370" s="27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4" t="s">
        <v>217</v>
      </c>
      <c r="AU370" s="274" t="s">
        <v>129</v>
      </c>
      <c r="AV370" s="15" t="s">
        <v>141</v>
      </c>
      <c r="AW370" s="15" t="s">
        <v>30</v>
      </c>
      <c r="AX370" s="15" t="s">
        <v>82</v>
      </c>
      <c r="AY370" s="274" t="s">
        <v>118</v>
      </c>
    </row>
    <row r="371" s="2" customFormat="1" ht="24.15" customHeight="1">
      <c r="A371" s="38"/>
      <c r="B371" s="39"/>
      <c r="C371" s="219" t="s">
        <v>459</v>
      </c>
      <c r="D371" s="219" t="s">
        <v>124</v>
      </c>
      <c r="E371" s="220" t="s">
        <v>460</v>
      </c>
      <c r="F371" s="221" t="s">
        <v>461</v>
      </c>
      <c r="G371" s="222" t="s">
        <v>227</v>
      </c>
      <c r="H371" s="223">
        <v>37.350000000000001</v>
      </c>
      <c r="I371" s="224"/>
      <c r="J371" s="225">
        <f>ROUND(I371*H371,2)</f>
        <v>0</v>
      </c>
      <c r="K371" s="226"/>
      <c r="L371" s="44"/>
      <c r="M371" s="227" t="s">
        <v>1</v>
      </c>
      <c r="N371" s="228" t="s">
        <v>40</v>
      </c>
      <c r="O371" s="91"/>
      <c r="P371" s="229">
        <f>O371*H371</f>
        <v>0</v>
      </c>
      <c r="Q371" s="229">
        <v>0</v>
      </c>
      <c r="R371" s="229">
        <f>Q371*H371</f>
        <v>0</v>
      </c>
      <c r="S371" s="229">
        <v>0.035000000000000003</v>
      </c>
      <c r="T371" s="230">
        <f>S371*H371</f>
        <v>1.3072500000000003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1" t="s">
        <v>141</v>
      </c>
      <c r="AT371" s="231" t="s">
        <v>124</v>
      </c>
      <c r="AU371" s="231" t="s">
        <v>129</v>
      </c>
      <c r="AY371" s="17" t="s">
        <v>118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7" t="s">
        <v>129</v>
      </c>
      <c r="BK371" s="232">
        <f>ROUND(I371*H371,2)</f>
        <v>0</v>
      </c>
      <c r="BL371" s="17" t="s">
        <v>141</v>
      </c>
      <c r="BM371" s="231" t="s">
        <v>462</v>
      </c>
    </row>
    <row r="372" s="13" customFormat="1">
      <c r="A372" s="13"/>
      <c r="B372" s="243"/>
      <c r="C372" s="244"/>
      <c r="D372" s="233" t="s">
        <v>217</v>
      </c>
      <c r="E372" s="245" t="s">
        <v>1</v>
      </c>
      <c r="F372" s="246" t="s">
        <v>229</v>
      </c>
      <c r="G372" s="244"/>
      <c r="H372" s="245" t="s">
        <v>1</v>
      </c>
      <c r="I372" s="247"/>
      <c r="J372" s="244"/>
      <c r="K372" s="244"/>
      <c r="L372" s="248"/>
      <c r="M372" s="249"/>
      <c r="N372" s="250"/>
      <c r="O372" s="250"/>
      <c r="P372" s="250"/>
      <c r="Q372" s="250"/>
      <c r="R372" s="250"/>
      <c r="S372" s="250"/>
      <c r="T372" s="25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2" t="s">
        <v>217</v>
      </c>
      <c r="AU372" s="252" t="s">
        <v>129</v>
      </c>
      <c r="AV372" s="13" t="s">
        <v>82</v>
      </c>
      <c r="AW372" s="13" t="s">
        <v>30</v>
      </c>
      <c r="AX372" s="13" t="s">
        <v>74</v>
      </c>
      <c r="AY372" s="252" t="s">
        <v>118</v>
      </c>
    </row>
    <row r="373" s="13" customFormat="1">
      <c r="A373" s="13"/>
      <c r="B373" s="243"/>
      <c r="C373" s="244"/>
      <c r="D373" s="233" t="s">
        <v>217</v>
      </c>
      <c r="E373" s="245" t="s">
        <v>1</v>
      </c>
      <c r="F373" s="246" t="s">
        <v>230</v>
      </c>
      <c r="G373" s="244"/>
      <c r="H373" s="245" t="s">
        <v>1</v>
      </c>
      <c r="I373" s="247"/>
      <c r="J373" s="244"/>
      <c r="K373" s="244"/>
      <c r="L373" s="248"/>
      <c r="M373" s="249"/>
      <c r="N373" s="250"/>
      <c r="O373" s="250"/>
      <c r="P373" s="250"/>
      <c r="Q373" s="250"/>
      <c r="R373" s="250"/>
      <c r="S373" s="250"/>
      <c r="T373" s="25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2" t="s">
        <v>217</v>
      </c>
      <c r="AU373" s="252" t="s">
        <v>129</v>
      </c>
      <c r="AV373" s="13" t="s">
        <v>82</v>
      </c>
      <c r="AW373" s="13" t="s">
        <v>30</v>
      </c>
      <c r="AX373" s="13" t="s">
        <v>74</v>
      </c>
      <c r="AY373" s="252" t="s">
        <v>118</v>
      </c>
    </row>
    <row r="374" s="14" customFormat="1">
      <c r="A374" s="14"/>
      <c r="B374" s="253"/>
      <c r="C374" s="254"/>
      <c r="D374" s="233" t="s">
        <v>217</v>
      </c>
      <c r="E374" s="255" t="s">
        <v>1</v>
      </c>
      <c r="F374" s="256" t="s">
        <v>447</v>
      </c>
      <c r="G374" s="254"/>
      <c r="H374" s="257">
        <v>11.199999999999999</v>
      </c>
      <c r="I374" s="258"/>
      <c r="J374" s="254"/>
      <c r="K374" s="254"/>
      <c r="L374" s="259"/>
      <c r="M374" s="260"/>
      <c r="N374" s="261"/>
      <c r="O374" s="261"/>
      <c r="P374" s="261"/>
      <c r="Q374" s="261"/>
      <c r="R374" s="261"/>
      <c r="S374" s="261"/>
      <c r="T374" s="26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3" t="s">
        <v>217</v>
      </c>
      <c r="AU374" s="263" t="s">
        <v>129</v>
      </c>
      <c r="AV374" s="14" t="s">
        <v>129</v>
      </c>
      <c r="AW374" s="14" t="s">
        <v>30</v>
      </c>
      <c r="AX374" s="14" t="s">
        <v>74</v>
      </c>
      <c r="AY374" s="263" t="s">
        <v>118</v>
      </c>
    </row>
    <row r="375" s="14" customFormat="1">
      <c r="A375" s="14"/>
      <c r="B375" s="253"/>
      <c r="C375" s="254"/>
      <c r="D375" s="233" t="s">
        <v>217</v>
      </c>
      <c r="E375" s="255" t="s">
        <v>1</v>
      </c>
      <c r="F375" s="256" t="s">
        <v>448</v>
      </c>
      <c r="G375" s="254"/>
      <c r="H375" s="257">
        <v>5.4000000000000004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3" t="s">
        <v>217</v>
      </c>
      <c r="AU375" s="263" t="s">
        <v>129</v>
      </c>
      <c r="AV375" s="14" t="s">
        <v>129</v>
      </c>
      <c r="AW375" s="14" t="s">
        <v>30</v>
      </c>
      <c r="AX375" s="14" t="s">
        <v>74</v>
      </c>
      <c r="AY375" s="263" t="s">
        <v>118</v>
      </c>
    </row>
    <row r="376" s="13" customFormat="1">
      <c r="A376" s="13"/>
      <c r="B376" s="243"/>
      <c r="C376" s="244"/>
      <c r="D376" s="233" t="s">
        <v>217</v>
      </c>
      <c r="E376" s="245" t="s">
        <v>1</v>
      </c>
      <c r="F376" s="246" t="s">
        <v>234</v>
      </c>
      <c r="G376" s="244"/>
      <c r="H376" s="245" t="s">
        <v>1</v>
      </c>
      <c r="I376" s="247"/>
      <c r="J376" s="244"/>
      <c r="K376" s="244"/>
      <c r="L376" s="248"/>
      <c r="M376" s="249"/>
      <c r="N376" s="250"/>
      <c r="O376" s="250"/>
      <c r="P376" s="250"/>
      <c r="Q376" s="250"/>
      <c r="R376" s="250"/>
      <c r="S376" s="250"/>
      <c r="T376" s="25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2" t="s">
        <v>217</v>
      </c>
      <c r="AU376" s="252" t="s">
        <v>129</v>
      </c>
      <c r="AV376" s="13" t="s">
        <v>82</v>
      </c>
      <c r="AW376" s="13" t="s">
        <v>30</v>
      </c>
      <c r="AX376" s="13" t="s">
        <v>74</v>
      </c>
      <c r="AY376" s="252" t="s">
        <v>118</v>
      </c>
    </row>
    <row r="377" s="14" customFormat="1">
      <c r="A377" s="14"/>
      <c r="B377" s="253"/>
      <c r="C377" s="254"/>
      <c r="D377" s="233" t="s">
        <v>217</v>
      </c>
      <c r="E377" s="255" t="s">
        <v>1</v>
      </c>
      <c r="F377" s="256" t="s">
        <v>449</v>
      </c>
      <c r="G377" s="254"/>
      <c r="H377" s="257">
        <v>14</v>
      </c>
      <c r="I377" s="258"/>
      <c r="J377" s="254"/>
      <c r="K377" s="254"/>
      <c r="L377" s="259"/>
      <c r="M377" s="260"/>
      <c r="N377" s="261"/>
      <c r="O377" s="261"/>
      <c r="P377" s="261"/>
      <c r="Q377" s="261"/>
      <c r="R377" s="261"/>
      <c r="S377" s="261"/>
      <c r="T377" s="26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3" t="s">
        <v>217</v>
      </c>
      <c r="AU377" s="263" t="s">
        <v>129</v>
      </c>
      <c r="AV377" s="14" t="s">
        <v>129</v>
      </c>
      <c r="AW377" s="14" t="s">
        <v>30</v>
      </c>
      <c r="AX377" s="14" t="s">
        <v>74</v>
      </c>
      <c r="AY377" s="263" t="s">
        <v>118</v>
      </c>
    </row>
    <row r="378" s="14" customFormat="1">
      <c r="A378" s="14"/>
      <c r="B378" s="253"/>
      <c r="C378" s="254"/>
      <c r="D378" s="233" t="s">
        <v>217</v>
      </c>
      <c r="E378" s="255" t="s">
        <v>1</v>
      </c>
      <c r="F378" s="256" t="s">
        <v>450</v>
      </c>
      <c r="G378" s="254"/>
      <c r="H378" s="257">
        <v>6.75</v>
      </c>
      <c r="I378" s="258"/>
      <c r="J378" s="254"/>
      <c r="K378" s="254"/>
      <c r="L378" s="259"/>
      <c r="M378" s="260"/>
      <c r="N378" s="261"/>
      <c r="O378" s="261"/>
      <c r="P378" s="261"/>
      <c r="Q378" s="261"/>
      <c r="R378" s="261"/>
      <c r="S378" s="261"/>
      <c r="T378" s="26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3" t="s">
        <v>217</v>
      </c>
      <c r="AU378" s="263" t="s">
        <v>129</v>
      </c>
      <c r="AV378" s="14" t="s">
        <v>129</v>
      </c>
      <c r="AW378" s="14" t="s">
        <v>30</v>
      </c>
      <c r="AX378" s="14" t="s">
        <v>74</v>
      </c>
      <c r="AY378" s="263" t="s">
        <v>118</v>
      </c>
    </row>
    <row r="379" s="15" customFormat="1">
      <c r="A379" s="15"/>
      <c r="B379" s="264"/>
      <c r="C379" s="265"/>
      <c r="D379" s="233" t="s">
        <v>217</v>
      </c>
      <c r="E379" s="266" t="s">
        <v>1</v>
      </c>
      <c r="F379" s="267" t="s">
        <v>224</v>
      </c>
      <c r="G379" s="265"/>
      <c r="H379" s="268">
        <v>37.350000000000001</v>
      </c>
      <c r="I379" s="269"/>
      <c r="J379" s="265"/>
      <c r="K379" s="265"/>
      <c r="L379" s="270"/>
      <c r="M379" s="271"/>
      <c r="N379" s="272"/>
      <c r="O379" s="272"/>
      <c r="P379" s="272"/>
      <c r="Q379" s="272"/>
      <c r="R379" s="272"/>
      <c r="S379" s="272"/>
      <c r="T379" s="27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4" t="s">
        <v>217</v>
      </c>
      <c r="AU379" s="274" t="s">
        <v>129</v>
      </c>
      <c r="AV379" s="15" t="s">
        <v>141</v>
      </c>
      <c r="AW379" s="15" t="s">
        <v>30</v>
      </c>
      <c r="AX379" s="15" t="s">
        <v>82</v>
      </c>
      <c r="AY379" s="274" t="s">
        <v>118</v>
      </c>
    </row>
    <row r="380" s="2" customFormat="1" ht="16.5" customHeight="1">
      <c r="A380" s="38"/>
      <c r="B380" s="39"/>
      <c r="C380" s="219" t="s">
        <v>463</v>
      </c>
      <c r="D380" s="219" t="s">
        <v>124</v>
      </c>
      <c r="E380" s="220" t="s">
        <v>464</v>
      </c>
      <c r="F380" s="221" t="s">
        <v>465</v>
      </c>
      <c r="G380" s="222" t="s">
        <v>245</v>
      </c>
      <c r="H380" s="223">
        <v>61.575000000000003</v>
      </c>
      <c r="I380" s="224"/>
      <c r="J380" s="225">
        <f>ROUND(I380*H380,2)</f>
        <v>0</v>
      </c>
      <c r="K380" s="226"/>
      <c r="L380" s="44"/>
      <c r="M380" s="227" t="s">
        <v>1</v>
      </c>
      <c r="N380" s="228" t="s">
        <v>40</v>
      </c>
      <c r="O380" s="91"/>
      <c r="P380" s="229">
        <f>O380*H380</f>
        <v>0</v>
      </c>
      <c r="Q380" s="229">
        <v>0</v>
      </c>
      <c r="R380" s="229">
        <f>Q380*H380</f>
        <v>0</v>
      </c>
      <c r="S380" s="229">
        <v>0.0089999999999999993</v>
      </c>
      <c r="T380" s="230">
        <f>S380*H380</f>
        <v>0.55417499999999997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141</v>
      </c>
      <c r="AT380" s="231" t="s">
        <v>124</v>
      </c>
      <c r="AU380" s="231" t="s">
        <v>129</v>
      </c>
      <c r="AY380" s="17" t="s">
        <v>118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129</v>
      </c>
      <c r="BK380" s="232">
        <f>ROUND(I380*H380,2)</f>
        <v>0</v>
      </c>
      <c r="BL380" s="17" t="s">
        <v>141</v>
      </c>
      <c r="BM380" s="231" t="s">
        <v>466</v>
      </c>
    </row>
    <row r="381" s="13" customFormat="1">
      <c r="A381" s="13"/>
      <c r="B381" s="243"/>
      <c r="C381" s="244"/>
      <c r="D381" s="233" t="s">
        <v>217</v>
      </c>
      <c r="E381" s="245" t="s">
        <v>1</v>
      </c>
      <c r="F381" s="246" t="s">
        <v>229</v>
      </c>
      <c r="G381" s="244"/>
      <c r="H381" s="245" t="s">
        <v>1</v>
      </c>
      <c r="I381" s="247"/>
      <c r="J381" s="244"/>
      <c r="K381" s="244"/>
      <c r="L381" s="248"/>
      <c r="M381" s="249"/>
      <c r="N381" s="250"/>
      <c r="O381" s="250"/>
      <c r="P381" s="250"/>
      <c r="Q381" s="250"/>
      <c r="R381" s="250"/>
      <c r="S381" s="250"/>
      <c r="T381" s="25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2" t="s">
        <v>217</v>
      </c>
      <c r="AU381" s="252" t="s">
        <v>129</v>
      </c>
      <c r="AV381" s="13" t="s">
        <v>82</v>
      </c>
      <c r="AW381" s="13" t="s">
        <v>30</v>
      </c>
      <c r="AX381" s="13" t="s">
        <v>74</v>
      </c>
      <c r="AY381" s="252" t="s">
        <v>118</v>
      </c>
    </row>
    <row r="382" s="13" customFormat="1">
      <c r="A382" s="13"/>
      <c r="B382" s="243"/>
      <c r="C382" s="244"/>
      <c r="D382" s="233" t="s">
        <v>217</v>
      </c>
      <c r="E382" s="245" t="s">
        <v>1</v>
      </c>
      <c r="F382" s="246" t="s">
        <v>230</v>
      </c>
      <c r="G382" s="244"/>
      <c r="H382" s="245" t="s">
        <v>1</v>
      </c>
      <c r="I382" s="247"/>
      <c r="J382" s="244"/>
      <c r="K382" s="244"/>
      <c r="L382" s="248"/>
      <c r="M382" s="249"/>
      <c r="N382" s="250"/>
      <c r="O382" s="250"/>
      <c r="P382" s="250"/>
      <c r="Q382" s="250"/>
      <c r="R382" s="250"/>
      <c r="S382" s="250"/>
      <c r="T382" s="25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2" t="s">
        <v>217</v>
      </c>
      <c r="AU382" s="252" t="s">
        <v>129</v>
      </c>
      <c r="AV382" s="13" t="s">
        <v>82</v>
      </c>
      <c r="AW382" s="13" t="s">
        <v>30</v>
      </c>
      <c r="AX382" s="13" t="s">
        <v>74</v>
      </c>
      <c r="AY382" s="252" t="s">
        <v>118</v>
      </c>
    </row>
    <row r="383" s="14" customFormat="1">
      <c r="A383" s="14"/>
      <c r="B383" s="253"/>
      <c r="C383" s="254"/>
      <c r="D383" s="233" t="s">
        <v>217</v>
      </c>
      <c r="E383" s="255" t="s">
        <v>1</v>
      </c>
      <c r="F383" s="256" t="s">
        <v>467</v>
      </c>
      <c r="G383" s="254"/>
      <c r="H383" s="257">
        <v>34.350000000000001</v>
      </c>
      <c r="I383" s="258"/>
      <c r="J383" s="254"/>
      <c r="K383" s="254"/>
      <c r="L383" s="259"/>
      <c r="M383" s="260"/>
      <c r="N383" s="261"/>
      <c r="O383" s="261"/>
      <c r="P383" s="261"/>
      <c r="Q383" s="261"/>
      <c r="R383" s="261"/>
      <c r="S383" s="261"/>
      <c r="T383" s="26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3" t="s">
        <v>217</v>
      </c>
      <c r="AU383" s="263" t="s">
        <v>129</v>
      </c>
      <c r="AV383" s="14" t="s">
        <v>129</v>
      </c>
      <c r="AW383" s="14" t="s">
        <v>30</v>
      </c>
      <c r="AX383" s="14" t="s">
        <v>74</v>
      </c>
      <c r="AY383" s="263" t="s">
        <v>118</v>
      </c>
    </row>
    <row r="384" s="13" customFormat="1">
      <c r="A384" s="13"/>
      <c r="B384" s="243"/>
      <c r="C384" s="244"/>
      <c r="D384" s="233" t="s">
        <v>217</v>
      </c>
      <c r="E384" s="245" t="s">
        <v>1</v>
      </c>
      <c r="F384" s="246" t="s">
        <v>234</v>
      </c>
      <c r="G384" s="244"/>
      <c r="H384" s="245" t="s">
        <v>1</v>
      </c>
      <c r="I384" s="247"/>
      <c r="J384" s="244"/>
      <c r="K384" s="244"/>
      <c r="L384" s="248"/>
      <c r="M384" s="249"/>
      <c r="N384" s="250"/>
      <c r="O384" s="250"/>
      <c r="P384" s="250"/>
      <c r="Q384" s="250"/>
      <c r="R384" s="250"/>
      <c r="S384" s="250"/>
      <c r="T384" s="25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2" t="s">
        <v>217</v>
      </c>
      <c r="AU384" s="252" t="s">
        <v>129</v>
      </c>
      <c r="AV384" s="13" t="s">
        <v>82</v>
      </c>
      <c r="AW384" s="13" t="s">
        <v>30</v>
      </c>
      <c r="AX384" s="13" t="s">
        <v>74</v>
      </c>
      <c r="AY384" s="252" t="s">
        <v>118</v>
      </c>
    </row>
    <row r="385" s="14" customFormat="1">
      <c r="A385" s="14"/>
      <c r="B385" s="253"/>
      <c r="C385" s="254"/>
      <c r="D385" s="233" t="s">
        <v>217</v>
      </c>
      <c r="E385" s="255" t="s">
        <v>1</v>
      </c>
      <c r="F385" s="256" t="s">
        <v>468</v>
      </c>
      <c r="G385" s="254"/>
      <c r="H385" s="257">
        <v>27.225000000000001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3" t="s">
        <v>217</v>
      </c>
      <c r="AU385" s="263" t="s">
        <v>129</v>
      </c>
      <c r="AV385" s="14" t="s">
        <v>129</v>
      </c>
      <c r="AW385" s="14" t="s">
        <v>30</v>
      </c>
      <c r="AX385" s="14" t="s">
        <v>74</v>
      </c>
      <c r="AY385" s="263" t="s">
        <v>118</v>
      </c>
    </row>
    <row r="386" s="15" customFormat="1">
      <c r="A386" s="15"/>
      <c r="B386" s="264"/>
      <c r="C386" s="265"/>
      <c r="D386" s="233" t="s">
        <v>217</v>
      </c>
      <c r="E386" s="266" t="s">
        <v>1</v>
      </c>
      <c r="F386" s="267" t="s">
        <v>224</v>
      </c>
      <c r="G386" s="265"/>
      <c r="H386" s="268">
        <v>61.575000000000003</v>
      </c>
      <c r="I386" s="269"/>
      <c r="J386" s="265"/>
      <c r="K386" s="265"/>
      <c r="L386" s="270"/>
      <c r="M386" s="271"/>
      <c r="N386" s="272"/>
      <c r="O386" s="272"/>
      <c r="P386" s="272"/>
      <c r="Q386" s="272"/>
      <c r="R386" s="272"/>
      <c r="S386" s="272"/>
      <c r="T386" s="273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4" t="s">
        <v>217</v>
      </c>
      <c r="AU386" s="274" t="s">
        <v>129</v>
      </c>
      <c r="AV386" s="15" t="s">
        <v>141</v>
      </c>
      <c r="AW386" s="15" t="s">
        <v>30</v>
      </c>
      <c r="AX386" s="15" t="s">
        <v>82</v>
      </c>
      <c r="AY386" s="274" t="s">
        <v>118</v>
      </c>
    </row>
    <row r="387" s="2" customFormat="1" ht="21.75" customHeight="1">
      <c r="A387" s="38"/>
      <c r="B387" s="39"/>
      <c r="C387" s="219" t="s">
        <v>469</v>
      </c>
      <c r="D387" s="219" t="s">
        <v>124</v>
      </c>
      <c r="E387" s="220" t="s">
        <v>470</v>
      </c>
      <c r="F387" s="221" t="s">
        <v>471</v>
      </c>
      <c r="G387" s="222" t="s">
        <v>227</v>
      </c>
      <c r="H387" s="223">
        <v>10.800000000000001</v>
      </c>
      <c r="I387" s="224"/>
      <c r="J387" s="225">
        <f>ROUND(I387*H387,2)</f>
        <v>0</v>
      </c>
      <c r="K387" s="226"/>
      <c r="L387" s="44"/>
      <c r="M387" s="227" t="s">
        <v>1</v>
      </c>
      <c r="N387" s="228" t="s">
        <v>40</v>
      </c>
      <c r="O387" s="91"/>
      <c r="P387" s="229">
        <f>O387*H387</f>
        <v>0</v>
      </c>
      <c r="Q387" s="229">
        <v>0</v>
      </c>
      <c r="R387" s="229">
        <f>Q387*H387</f>
        <v>0</v>
      </c>
      <c r="S387" s="229">
        <v>0.087999999999999995</v>
      </c>
      <c r="T387" s="230">
        <f>S387*H387</f>
        <v>0.95040000000000002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141</v>
      </c>
      <c r="AT387" s="231" t="s">
        <v>124</v>
      </c>
      <c r="AU387" s="231" t="s">
        <v>129</v>
      </c>
      <c r="AY387" s="17" t="s">
        <v>118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129</v>
      </c>
      <c r="BK387" s="232">
        <f>ROUND(I387*H387,2)</f>
        <v>0</v>
      </c>
      <c r="BL387" s="17" t="s">
        <v>141</v>
      </c>
      <c r="BM387" s="231" t="s">
        <v>472</v>
      </c>
    </row>
    <row r="388" s="13" customFormat="1">
      <c r="A388" s="13"/>
      <c r="B388" s="243"/>
      <c r="C388" s="244"/>
      <c r="D388" s="233" t="s">
        <v>217</v>
      </c>
      <c r="E388" s="245" t="s">
        <v>1</v>
      </c>
      <c r="F388" s="246" t="s">
        <v>229</v>
      </c>
      <c r="G388" s="244"/>
      <c r="H388" s="245" t="s">
        <v>1</v>
      </c>
      <c r="I388" s="247"/>
      <c r="J388" s="244"/>
      <c r="K388" s="244"/>
      <c r="L388" s="248"/>
      <c r="M388" s="249"/>
      <c r="N388" s="250"/>
      <c r="O388" s="250"/>
      <c r="P388" s="250"/>
      <c r="Q388" s="250"/>
      <c r="R388" s="250"/>
      <c r="S388" s="250"/>
      <c r="T388" s="25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2" t="s">
        <v>217</v>
      </c>
      <c r="AU388" s="252" t="s">
        <v>129</v>
      </c>
      <c r="AV388" s="13" t="s">
        <v>82</v>
      </c>
      <c r="AW388" s="13" t="s">
        <v>30</v>
      </c>
      <c r="AX388" s="13" t="s">
        <v>74</v>
      </c>
      <c r="AY388" s="252" t="s">
        <v>118</v>
      </c>
    </row>
    <row r="389" s="14" customFormat="1">
      <c r="A389" s="14"/>
      <c r="B389" s="253"/>
      <c r="C389" s="254"/>
      <c r="D389" s="233" t="s">
        <v>217</v>
      </c>
      <c r="E389" s="255" t="s">
        <v>1</v>
      </c>
      <c r="F389" s="256" t="s">
        <v>473</v>
      </c>
      <c r="G389" s="254"/>
      <c r="H389" s="257">
        <v>10.800000000000001</v>
      </c>
      <c r="I389" s="258"/>
      <c r="J389" s="254"/>
      <c r="K389" s="254"/>
      <c r="L389" s="259"/>
      <c r="M389" s="260"/>
      <c r="N389" s="261"/>
      <c r="O389" s="261"/>
      <c r="P389" s="261"/>
      <c r="Q389" s="261"/>
      <c r="R389" s="261"/>
      <c r="S389" s="261"/>
      <c r="T389" s="26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3" t="s">
        <v>217</v>
      </c>
      <c r="AU389" s="263" t="s">
        <v>129</v>
      </c>
      <c r="AV389" s="14" t="s">
        <v>129</v>
      </c>
      <c r="AW389" s="14" t="s">
        <v>30</v>
      </c>
      <c r="AX389" s="14" t="s">
        <v>74</v>
      </c>
      <c r="AY389" s="263" t="s">
        <v>118</v>
      </c>
    </row>
    <row r="390" s="15" customFormat="1">
      <c r="A390" s="15"/>
      <c r="B390" s="264"/>
      <c r="C390" s="265"/>
      <c r="D390" s="233" t="s">
        <v>217</v>
      </c>
      <c r="E390" s="266" t="s">
        <v>1</v>
      </c>
      <c r="F390" s="267" t="s">
        <v>224</v>
      </c>
      <c r="G390" s="265"/>
      <c r="H390" s="268">
        <v>10.800000000000001</v>
      </c>
      <c r="I390" s="269"/>
      <c r="J390" s="265"/>
      <c r="K390" s="265"/>
      <c r="L390" s="270"/>
      <c r="M390" s="271"/>
      <c r="N390" s="272"/>
      <c r="O390" s="272"/>
      <c r="P390" s="272"/>
      <c r="Q390" s="272"/>
      <c r="R390" s="272"/>
      <c r="S390" s="272"/>
      <c r="T390" s="27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4" t="s">
        <v>217</v>
      </c>
      <c r="AU390" s="274" t="s">
        <v>129</v>
      </c>
      <c r="AV390" s="15" t="s">
        <v>141</v>
      </c>
      <c r="AW390" s="15" t="s">
        <v>30</v>
      </c>
      <c r="AX390" s="15" t="s">
        <v>82</v>
      </c>
      <c r="AY390" s="274" t="s">
        <v>118</v>
      </c>
    </row>
    <row r="391" s="2" customFormat="1" ht="21.75" customHeight="1">
      <c r="A391" s="38"/>
      <c r="B391" s="39"/>
      <c r="C391" s="219" t="s">
        <v>474</v>
      </c>
      <c r="D391" s="219" t="s">
        <v>124</v>
      </c>
      <c r="E391" s="220" t="s">
        <v>475</v>
      </c>
      <c r="F391" s="221" t="s">
        <v>476</v>
      </c>
      <c r="G391" s="222" t="s">
        <v>227</v>
      </c>
      <c r="H391" s="223">
        <v>14.4</v>
      </c>
      <c r="I391" s="224"/>
      <c r="J391" s="225">
        <f>ROUND(I391*H391,2)</f>
        <v>0</v>
      </c>
      <c r="K391" s="226"/>
      <c r="L391" s="44"/>
      <c r="M391" s="227" t="s">
        <v>1</v>
      </c>
      <c r="N391" s="228" t="s">
        <v>40</v>
      </c>
      <c r="O391" s="91"/>
      <c r="P391" s="229">
        <f>O391*H391</f>
        <v>0</v>
      </c>
      <c r="Q391" s="229">
        <v>0</v>
      </c>
      <c r="R391" s="229">
        <f>Q391*H391</f>
        <v>0</v>
      </c>
      <c r="S391" s="229">
        <v>0.075999999999999998</v>
      </c>
      <c r="T391" s="230">
        <f>S391*H391</f>
        <v>1.0944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1" t="s">
        <v>141</v>
      </c>
      <c r="AT391" s="231" t="s">
        <v>124</v>
      </c>
      <c r="AU391" s="231" t="s">
        <v>129</v>
      </c>
      <c r="AY391" s="17" t="s">
        <v>118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7" t="s">
        <v>129</v>
      </c>
      <c r="BK391" s="232">
        <f>ROUND(I391*H391,2)</f>
        <v>0</v>
      </c>
      <c r="BL391" s="17" t="s">
        <v>141</v>
      </c>
      <c r="BM391" s="231" t="s">
        <v>477</v>
      </c>
    </row>
    <row r="392" s="13" customFormat="1">
      <c r="A392" s="13"/>
      <c r="B392" s="243"/>
      <c r="C392" s="244"/>
      <c r="D392" s="233" t="s">
        <v>217</v>
      </c>
      <c r="E392" s="245" t="s">
        <v>1</v>
      </c>
      <c r="F392" s="246" t="s">
        <v>229</v>
      </c>
      <c r="G392" s="244"/>
      <c r="H392" s="245" t="s">
        <v>1</v>
      </c>
      <c r="I392" s="247"/>
      <c r="J392" s="244"/>
      <c r="K392" s="244"/>
      <c r="L392" s="248"/>
      <c r="M392" s="249"/>
      <c r="N392" s="250"/>
      <c r="O392" s="250"/>
      <c r="P392" s="250"/>
      <c r="Q392" s="250"/>
      <c r="R392" s="250"/>
      <c r="S392" s="250"/>
      <c r="T392" s="25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2" t="s">
        <v>217</v>
      </c>
      <c r="AU392" s="252" t="s">
        <v>129</v>
      </c>
      <c r="AV392" s="13" t="s">
        <v>82</v>
      </c>
      <c r="AW392" s="13" t="s">
        <v>30</v>
      </c>
      <c r="AX392" s="13" t="s">
        <v>74</v>
      </c>
      <c r="AY392" s="252" t="s">
        <v>118</v>
      </c>
    </row>
    <row r="393" s="14" customFormat="1">
      <c r="A393" s="14"/>
      <c r="B393" s="253"/>
      <c r="C393" s="254"/>
      <c r="D393" s="233" t="s">
        <v>217</v>
      </c>
      <c r="E393" s="255" t="s">
        <v>1</v>
      </c>
      <c r="F393" s="256" t="s">
        <v>478</v>
      </c>
      <c r="G393" s="254"/>
      <c r="H393" s="257">
        <v>14.4</v>
      </c>
      <c r="I393" s="258"/>
      <c r="J393" s="254"/>
      <c r="K393" s="254"/>
      <c r="L393" s="259"/>
      <c r="M393" s="260"/>
      <c r="N393" s="261"/>
      <c r="O393" s="261"/>
      <c r="P393" s="261"/>
      <c r="Q393" s="261"/>
      <c r="R393" s="261"/>
      <c r="S393" s="261"/>
      <c r="T393" s="26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3" t="s">
        <v>217</v>
      </c>
      <c r="AU393" s="263" t="s">
        <v>129</v>
      </c>
      <c r="AV393" s="14" t="s">
        <v>129</v>
      </c>
      <c r="AW393" s="14" t="s">
        <v>30</v>
      </c>
      <c r="AX393" s="14" t="s">
        <v>74</v>
      </c>
      <c r="AY393" s="263" t="s">
        <v>118</v>
      </c>
    </row>
    <row r="394" s="15" customFormat="1">
      <c r="A394" s="15"/>
      <c r="B394" s="264"/>
      <c r="C394" s="265"/>
      <c r="D394" s="233" t="s">
        <v>217</v>
      </c>
      <c r="E394" s="266" t="s">
        <v>1</v>
      </c>
      <c r="F394" s="267" t="s">
        <v>224</v>
      </c>
      <c r="G394" s="265"/>
      <c r="H394" s="268">
        <v>14.4</v>
      </c>
      <c r="I394" s="269"/>
      <c r="J394" s="265"/>
      <c r="K394" s="265"/>
      <c r="L394" s="270"/>
      <c r="M394" s="271"/>
      <c r="N394" s="272"/>
      <c r="O394" s="272"/>
      <c r="P394" s="272"/>
      <c r="Q394" s="272"/>
      <c r="R394" s="272"/>
      <c r="S394" s="272"/>
      <c r="T394" s="27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4" t="s">
        <v>217</v>
      </c>
      <c r="AU394" s="274" t="s">
        <v>129</v>
      </c>
      <c r="AV394" s="15" t="s">
        <v>141</v>
      </c>
      <c r="AW394" s="15" t="s">
        <v>30</v>
      </c>
      <c r="AX394" s="15" t="s">
        <v>82</v>
      </c>
      <c r="AY394" s="274" t="s">
        <v>118</v>
      </c>
    </row>
    <row r="395" s="2" customFormat="1" ht="24.15" customHeight="1">
      <c r="A395" s="38"/>
      <c r="B395" s="39"/>
      <c r="C395" s="219" t="s">
        <v>479</v>
      </c>
      <c r="D395" s="219" t="s">
        <v>124</v>
      </c>
      <c r="E395" s="220" t="s">
        <v>480</v>
      </c>
      <c r="F395" s="221" t="s">
        <v>481</v>
      </c>
      <c r="G395" s="222" t="s">
        <v>227</v>
      </c>
      <c r="H395" s="223">
        <v>8.0999999999999996</v>
      </c>
      <c r="I395" s="224"/>
      <c r="J395" s="225">
        <f>ROUND(I395*H395,2)</f>
        <v>0</v>
      </c>
      <c r="K395" s="226"/>
      <c r="L395" s="44"/>
      <c r="M395" s="227" t="s">
        <v>1</v>
      </c>
      <c r="N395" s="228" t="s">
        <v>40</v>
      </c>
      <c r="O395" s="91"/>
      <c r="P395" s="229">
        <f>O395*H395</f>
        <v>0</v>
      </c>
      <c r="Q395" s="229">
        <v>0</v>
      </c>
      <c r="R395" s="229">
        <f>Q395*H395</f>
        <v>0</v>
      </c>
      <c r="S395" s="229">
        <v>0.072999999999999995</v>
      </c>
      <c r="T395" s="230">
        <f>S395*H395</f>
        <v>0.59129999999999994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1" t="s">
        <v>141</v>
      </c>
      <c r="AT395" s="231" t="s">
        <v>124</v>
      </c>
      <c r="AU395" s="231" t="s">
        <v>129</v>
      </c>
      <c r="AY395" s="17" t="s">
        <v>118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7" t="s">
        <v>129</v>
      </c>
      <c r="BK395" s="232">
        <f>ROUND(I395*H395,2)</f>
        <v>0</v>
      </c>
      <c r="BL395" s="17" t="s">
        <v>141</v>
      </c>
      <c r="BM395" s="231" t="s">
        <v>482</v>
      </c>
    </row>
    <row r="396" s="13" customFormat="1">
      <c r="A396" s="13"/>
      <c r="B396" s="243"/>
      <c r="C396" s="244"/>
      <c r="D396" s="233" t="s">
        <v>217</v>
      </c>
      <c r="E396" s="245" t="s">
        <v>1</v>
      </c>
      <c r="F396" s="246" t="s">
        <v>229</v>
      </c>
      <c r="G396" s="244"/>
      <c r="H396" s="245" t="s">
        <v>1</v>
      </c>
      <c r="I396" s="247"/>
      <c r="J396" s="244"/>
      <c r="K396" s="244"/>
      <c r="L396" s="248"/>
      <c r="M396" s="249"/>
      <c r="N396" s="250"/>
      <c r="O396" s="250"/>
      <c r="P396" s="250"/>
      <c r="Q396" s="250"/>
      <c r="R396" s="250"/>
      <c r="S396" s="250"/>
      <c r="T396" s="25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2" t="s">
        <v>217</v>
      </c>
      <c r="AU396" s="252" t="s">
        <v>129</v>
      </c>
      <c r="AV396" s="13" t="s">
        <v>82</v>
      </c>
      <c r="AW396" s="13" t="s">
        <v>30</v>
      </c>
      <c r="AX396" s="13" t="s">
        <v>74</v>
      </c>
      <c r="AY396" s="252" t="s">
        <v>118</v>
      </c>
    </row>
    <row r="397" s="13" customFormat="1">
      <c r="A397" s="13"/>
      <c r="B397" s="243"/>
      <c r="C397" s="244"/>
      <c r="D397" s="233" t="s">
        <v>217</v>
      </c>
      <c r="E397" s="245" t="s">
        <v>1</v>
      </c>
      <c r="F397" s="246" t="s">
        <v>230</v>
      </c>
      <c r="G397" s="244"/>
      <c r="H397" s="245" t="s">
        <v>1</v>
      </c>
      <c r="I397" s="247"/>
      <c r="J397" s="244"/>
      <c r="K397" s="244"/>
      <c r="L397" s="248"/>
      <c r="M397" s="249"/>
      <c r="N397" s="250"/>
      <c r="O397" s="250"/>
      <c r="P397" s="250"/>
      <c r="Q397" s="250"/>
      <c r="R397" s="250"/>
      <c r="S397" s="250"/>
      <c r="T397" s="25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2" t="s">
        <v>217</v>
      </c>
      <c r="AU397" s="252" t="s">
        <v>129</v>
      </c>
      <c r="AV397" s="13" t="s">
        <v>82</v>
      </c>
      <c r="AW397" s="13" t="s">
        <v>30</v>
      </c>
      <c r="AX397" s="13" t="s">
        <v>74</v>
      </c>
      <c r="AY397" s="252" t="s">
        <v>118</v>
      </c>
    </row>
    <row r="398" s="14" customFormat="1">
      <c r="A398" s="14"/>
      <c r="B398" s="253"/>
      <c r="C398" s="254"/>
      <c r="D398" s="233" t="s">
        <v>217</v>
      </c>
      <c r="E398" s="255" t="s">
        <v>1</v>
      </c>
      <c r="F398" s="256" t="s">
        <v>483</v>
      </c>
      <c r="G398" s="254"/>
      <c r="H398" s="257">
        <v>4.5</v>
      </c>
      <c r="I398" s="258"/>
      <c r="J398" s="254"/>
      <c r="K398" s="254"/>
      <c r="L398" s="259"/>
      <c r="M398" s="260"/>
      <c r="N398" s="261"/>
      <c r="O398" s="261"/>
      <c r="P398" s="261"/>
      <c r="Q398" s="261"/>
      <c r="R398" s="261"/>
      <c r="S398" s="261"/>
      <c r="T398" s="26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3" t="s">
        <v>217</v>
      </c>
      <c r="AU398" s="263" t="s">
        <v>129</v>
      </c>
      <c r="AV398" s="14" t="s">
        <v>129</v>
      </c>
      <c r="AW398" s="14" t="s">
        <v>30</v>
      </c>
      <c r="AX398" s="14" t="s">
        <v>74</v>
      </c>
      <c r="AY398" s="263" t="s">
        <v>118</v>
      </c>
    </row>
    <row r="399" s="13" customFormat="1">
      <c r="A399" s="13"/>
      <c r="B399" s="243"/>
      <c r="C399" s="244"/>
      <c r="D399" s="233" t="s">
        <v>217</v>
      </c>
      <c r="E399" s="245" t="s">
        <v>1</v>
      </c>
      <c r="F399" s="246" t="s">
        <v>234</v>
      </c>
      <c r="G399" s="244"/>
      <c r="H399" s="245" t="s">
        <v>1</v>
      </c>
      <c r="I399" s="247"/>
      <c r="J399" s="244"/>
      <c r="K399" s="244"/>
      <c r="L399" s="248"/>
      <c r="M399" s="249"/>
      <c r="N399" s="250"/>
      <c r="O399" s="250"/>
      <c r="P399" s="250"/>
      <c r="Q399" s="250"/>
      <c r="R399" s="250"/>
      <c r="S399" s="250"/>
      <c r="T399" s="25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2" t="s">
        <v>217</v>
      </c>
      <c r="AU399" s="252" t="s">
        <v>129</v>
      </c>
      <c r="AV399" s="13" t="s">
        <v>82</v>
      </c>
      <c r="AW399" s="13" t="s">
        <v>30</v>
      </c>
      <c r="AX399" s="13" t="s">
        <v>74</v>
      </c>
      <c r="AY399" s="252" t="s">
        <v>118</v>
      </c>
    </row>
    <row r="400" s="14" customFormat="1">
      <c r="A400" s="14"/>
      <c r="B400" s="253"/>
      <c r="C400" s="254"/>
      <c r="D400" s="233" t="s">
        <v>217</v>
      </c>
      <c r="E400" s="255" t="s">
        <v>1</v>
      </c>
      <c r="F400" s="256" t="s">
        <v>484</v>
      </c>
      <c r="G400" s="254"/>
      <c r="H400" s="257">
        <v>3.6000000000000001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3" t="s">
        <v>217</v>
      </c>
      <c r="AU400" s="263" t="s">
        <v>129</v>
      </c>
      <c r="AV400" s="14" t="s">
        <v>129</v>
      </c>
      <c r="AW400" s="14" t="s">
        <v>30</v>
      </c>
      <c r="AX400" s="14" t="s">
        <v>74</v>
      </c>
      <c r="AY400" s="263" t="s">
        <v>118</v>
      </c>
    </row>
    <row r="401" s="15" customFormat="1">
      <c r="A401" s="15"/>
      <c r="B401" s="264"/>
      <c r="C401" s="265"/>
      <c r="D401" s="233" t="s">
        <v>217</v>
      </c>
      <c r="E401" s="266" t="s">
        <v>1</v>
      </c>
      <c r="F401" s="267" t="s">
        <v>224</v>
      </c>
      <c r="G401" s="265"/>
      <c r="H401" s="268">
        <v>8.0999999999999996</v>
      </c>
      <c r="I401" s="269"/>
      <c r="J401" s="265"/>
      <c r="K401" s="265"/>
      <c r="L401" s="270"/>
      <c r="M401" s="271"/>
      <c r="N401" s="272"/>
      <c r="O401" s="272"/>
      <c r="P401" s="272"/>
      <c r="Q401" s="272"/>
      <c r="R401" s="272"/>
      <c r="S401" s="272"/>
      <c r="T401" s="27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4" t="s">
        <v>217</v>
      </c>
      <c r="AU401" s="274" t="s">
        <v>129</v>
      </c>
      <c r="AV401" s="15" t="s">
        <v>141</v>
      </c>
      <c r="AW401" s="15" t="s">
        <v>30</v>
      </c>
      <c r="AX401" s="15" t="s">
        <v>82</v>
      </c>
      <c r="AY401" s="274" t="s">
        <v>118</v>
      </c>
    </row>
    <row r="402" s="2" customFormat="1" ht="24.15" customHeight="1">
      <c r="A402" s="38"/>
      <c r="B402" s="39"/>
      <c r="C402" s="219" t="s">
        <v>485</v>
      </c>
      <c r="D402" s="219" t="s">
        <v>124</v>
      </c>
      <c r="E402" s="220" t="s">
        <v>486</v>
      </c>
      <c r="F402" s="221" t="s">
        <v>487</v>
      </c>
      <c r="G402" s="222" t="s">
        <v>227</v>
      </c>
      <c r="H402" s="223">
        <v>10.800000000000001</v>
      </c>
      <c r="I402" s="224"/>
      <c r="J402" s="225">
        <f>ROUND(I402*H402,2)</f>
        <v>0</v>
      </c>
      <c r="K402" s="226"/>
      <c r="L402" s="44"/>
      <c r="M402" s="227" t="s">
        <v>1</v>
      </c>
      <c r="N402" s="228" t="s">
        <v>40</v>
      </c>
      <c r="O402" s="91"/>
      <c r="P402" s="229">
        <f>O402*H402</f>
        <v>0</v>
      </c>
      <c r="Q402" s="229">
        <v>0</v>
      </c>
      <c r="R402" s="229">
        <f>Q402*H402</f>
        <v>0</v>
      </c>
      <c r="S402" s="229">
        <v>0.058999999999999997</v>
      </c>
      <c r="T402" s="230">
        <f>S402*H402</f>
        <v>0.63719999999999999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1" t="s">
        <v>141</v>
      </c>
      <c r="AT402" s="231" t="s">
        <v>124</v>
      </c>
      <c r="AU402" s="231" t="s">
        <v>129</v>
      </c>
      <c r="AY402" s="17" t="s">
        <v>118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7" t="s">
        <v>129</v>
      </c>
      <c r="BK402" s="232">
        <f>ROUND(I402*H402,2)</f>
        <v>0</v>
      </c>
      <c r="BL402" s="17" t="s">
        <v>141</v>
      </c>
      <c r="BM402" s="231" t="s">
        <v>488</v>
      </c>
    </row>
    <row r="403" s="13" customFormat="1">
      <c r="A403" s="13"/>
      <c r="B403" s="243"/>
      <c r="C403" s="244"/>
      <c r="D403" s="233" t="s">
        <v>217</v>
      </c>
      <c r="E403" s="245" t="s">
        <v>1</v>
      </c>
      <c r="F403" s="246" t="s">
        <v>229</v>
      </c>
      <c r="G403" s="244"/>
      <c r="H403" s="245" t="s">
        <v>1</v>
      </c>
      <c r="I403" s="247"/>
      <c r="J403" s="244"/>
      <c r="K403" s="244"/>
      <c r="L403" s="248"/>
      <c r="M403" s="249"/>
      <c r="N403" s="250"/>
      <c r="O403" s="250"/>
      <c r="P403" s="250"/>
      <c r="Q403" s="250"/>
      <c r="R403" s="250"/>
      <c r="S403" s="250"/>
      <c r="T403" s="25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2" t="s">
        <v>217</v>
      </c>
      <c r="AU403" s="252" t="s">
        <v>129</v>
      </c>
      <c r="AV403" s="13" t="s">
        <v>82</v>
      </c>
      <c r="AW403" s="13" t="s">
        <v>30</v>
      </c>
      <c r="AX403" s="13" t="s">
        <v>74</v>
      </c>
      <c r="AY403" s="252" t="s">
        <v>118</v>
      </c>
    </row>
    <row r="404" s="13" customFormat="1">
      <c r="A404" s="13"/>
      <c r="B404" s="243"/>
      <c r="C404" s="244"/>
      <c r="D404" s="233" t="s">
        <v>217</v>
      </c>
      <c r="E404" s="245" t="s">
        <v>1</v>
      </c>
      <c r="F404" s="246" t="s">
        <v>230</v>
      </c>
      <c r="G404" s="244"/>
      <c r="H404" s="245" t="s">
        <v>1</v>
      </c>
      <c r="I404" s="247"/>
      <c r="J404" s="244"/>
      <c r="K404" s="244"/>
      <c r="L404" s="248"/>
      <c r="M404" s="249"/>
      <c r="N404" s="250"/>
      <c r="O404" s="250"/>
      <c r="P404" s="250"/>
      <c r="Q404" s="250"/>
      <c r="R404" s="250"/>
      <c r="S404" s="250"/>
      <c r="T404" s="25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2" t="s">
        <v>217</v>
      </c>
      <c r="AU404" s="252" t="s">
        <v>129</v>
      </c>
      <c r="AV404" s="13" t="s">
        <v>82</v>
      </c>
      <c r="AW404" s="13" t="s">
        <v>30</v>
      </c>
      <c r="AX404" s="13" t="s">
        <v>74</v>
      </c>
      <c r="AY404" s="252" t="s">
        <v>118</v>
      </c>
    </row>
    <row r="405" s="14" customFormat="1">
      <c r="A405" s="14"/>
      <c r="B405" s="253"/>
      <c r="C405" s="254"/>
      <c r="D405" s="233" t="s">
        <v>217</v>
      </c>
      <c r="E405" s="255" t="s">
        <v>1</v>
      </c>
      <c r="F405" s="256" t="s">
        <v>489</v>
      </c>
      <c r="G405" s="254"/>
      <c r="H405" s="257">
        <v>6</v>
      </c>
      <c r="I405" s="258"/>
      <c r="J405" s="254"/>
      <c r="K405" s="254"/>
      <c r="L405" s="259"/>
      <c r="M405" s="260"/>
      <c r="N405" s="261"/>
      <c r="O405" s="261"/>
      <c r="P405" s="261"/>
      <c r="Q405" s="261"/>
      <c r="R405" s="261"/>
      <c r="S405" s="261"/>
      <c r="T405" s="26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3" t="s">
        <v>217</v>
      </c>
      <c r="AU405" s="263" t="s">
        <v>129</v>
      </c>
      <c r="AV405" s="14" t="s">
        <v>129</v>
      </c>
      <c r="AW405" s="14" t="s">
        <v>30</v>
      </c>
      <c r="AX405" s="14" t="s">
        <v>74</v>
      </c>
      <c r="AY405" s="263" t="s">
        <v>118</v>
      </c>
    </row>
    <row r="406" s="13" customFormat="1">
      <c r="A406" s="13"/>
      <c r="B406" s="243"/>
      <c r="C406" s="244"/>
      <c r="D406" s="233" t="s">
        <v>217</v>
      </c>
      <c r="E406" s="245" t="s">
        <v>1</v>
      </c>
      <c r="F406" s="246" t="s">
        <v>234</v>
      </c>
      <c r="G406" s="244"/>
      <c r="H406" s="245" t="s">
        <v>1</v>
      </c>
      <c r="I406" s="247"/>
      <c r="J406" s="244"/>
      <c r="K406" s="244"/>
      <c r="L406" s="248"/>
      <c r="M406" s="249"/>
      <c r="N406" s="250"/>
      <c r="O406" s="250"/>
      <c r="P406" s="250"/>
      <c r="Q406" s="250"/>
      <c r="R406" s="250"/>
      <c r="S406" s="250"/>
      <c r="T406" s="25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2" t="s">
        <v>217</v>
      </c>
      <c r="AU406" s="252" t="s">
        <v>129</v>
      </c>
      <c r="AV406" s="13" t="s">
        <v>82</v>
      </c>
      <c r="AW406" s="13" t="s">
        <v>30</v>
      </c>
      <c r="AX406" s="13" t="s">
        <v>74</v>
      </c>
      <c r="AY406" s="252" t="s">
        <v>118</v>
      </c>
    </row>
    <row r="407" s="14" customFormat="1">
      <c r="A407" s="14"/>
      <c r="B407" s="253"/>
      <c r="C407" s="254"/>
      <c r="D407" s="233" t="s">
        <v>217</v>
      </c>
      <c r="E407" s="255" t="s">
        <v>1</v>
      </c>
      <c r="F407" s="256" t="s">
        <v>490</v>
      </c>
      <c r="G407" s="254"/>
      <c r="H407" s="257">
        <v>4.7999999999999998</v>
      </c>
      <c r="I407" s="258"/>
      <c r="J407" s="254"/>
      <c r="K407" s="254"/>
      <c r="L407" s="259"/>
      <c r="M407" s="260"/>
      <c r="N407" s="261"/>
      <c r="O407" s="261"/>
      <c r="P407" s="261"/>
      <c r="Q407" s="261"/>
      <c r="R407" s="261"/>
      <c r="S407" s="261"/>
      <c r="T407" s="26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3" t="s">
        <v>217</v>
      </c>
      <c r="AU407" s="263" t="s">
        <v>129</v>
      </c>
      <c r="AV407" s="14" t="s">
        <v>129</v>
      </c>
      <c r="AW407" s="14" t="s">
        <v>30</v>
      </c>
      <c r="AX407" s="14" t="s">
        <v>74</v>
      </c>
      <c r="AY407" s="263" t="s">
        <v>118</v>
      </c>
    </row>
    <row r="408" s="15" customFormat="1">
      <c r="A408" s="15"/>
      <c r="B408" s="264"/>
      <c r="C408" s="265"/>
      <c r="D408" s="233" t="s">
        <v>217</v>
      </c>
      <c r="E408" s="266" t="s">
        <v>1</v>
      </c>
      <c r="F408" s="267" t="s">
        <v>224</v>
      </c>
      <c r="G408" s="265"/>
      <c r="H408" s="268">
        <v>10.800000000000001</v>
      </c>
      <c r="I408" s="269"/>
      <c r="J408" s="265"/>
      <c r="K408" s="265"/>
      <c r="L408" s="270"/>
      <c r="M408" s="271"/>
      <c r="N408" s="272"/>
      <c r="O408" s="272"/>
      <c r="P408" s="272"/>
      <c r="Q408" s="272"/>
      <c r="R408" s="272"/>
      <c r="S408" s="272"/>
      <c r="T408" s="273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4" t="s">
        <v>217</v>
      </c>
      <c r="AU408" s="274" t="s">
        <v>129</v>
      </c>
      <c r="AV408" s="15" t="s">
        <v>141</v>
      </c>
      <c r="AW408" s="15" t="s">
        <v>30</v>
      </c>
      <c r="AX408" s="15" t="s">
        <v>82</v>
      </c>
      <c r="AY408" s="274" t="s">
        <v>118</v>
      </c>
    </row>
    <row r="409" s="2" customFormat="1" ht="24.15" customHeight="1">
      <c r="A409" s="38"/>
      <c r="B409" s="39"/>
      <c r="C409" s="219" t="s">
        <v>491</v>
      </c>
      <c r="D409" s="219" t="s">
        <v>124</v>
      </c>
      <c r="E409" s="220" t="s">
        <v>492</v>
      </c>
      <c r="F409" s="221" t="s">
        <v>493</v>
      </c>
      <c r="G409" s="222" t="s">
        <v>306</v>
      </c>
      <c r="H409" s="223">
        <v>4</v>
      </c>
      <c r="I409" s="224"/>
      <c r="J409" s="225">
        <f>ROUND(I409*H409,2)</f>
        <v>0</v>
      </c>
      <c r="K409" s="226"/>
      <c r="L409" s="44"/>
      <c r="M409" s="227" t="s">
        <v>1</v>
      </c>
      <c r="N409" s="228" t="s">
        <v>40</v>
      </c>
      <c r="O409" s="91"/>
      <c r="P409" s="229">
        <f>O409*H409</f>
        <v>0</v>
      </c>
      <c r="Q409" s="229">
        <v>0</v>
      </c>
      <c r="R409" s="229">
        <f>Q409*H409</f>
        <v>0</v>
      </c>
      <c r="S409" s="229">
        <v>0.069000000000000006</v>
      </c>
      <c r="T409" s="230">
        <f>S409*H409</f>
        <v>0.27600000000000002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141</v>
      </c>
      <c r="AT409" s="231" t="s">
        <v>124</v>
      </c>
      <c r="AU409" s="231" t="s">
        <v>129</v>
      </c>
      <c r="AY409" s="17" t="s">
        <v>118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129</v>
      </c>
      <c r="BK409" s="232">
        <f>ROUND(I409*H409,2)</f>
        <v>0</v>
      </c>
      <c r="BL409" s="17" t="s">
        <v>141</v>
      </c>
      <c r="BM409" s="231" t="s">
        <v>494</v>
      </c>
    </row>
    <row r="410" s="13" customFormat="1">
      <c r="A410" s="13"/>
      <c r="B410" s="243"/>
      <c r="C410" s="244"/>
      <c r="D410" s="233" t="s">
        <v>217</v>
      </c>
      <c r="E410" s="245" t="s">
        <v>1</v>
      </c>
      <c r="F410" s="246" t="s">
        <v>218</v>
      </c>
      <c r="G410" s="244"/>
      <c r="H410" s="245" t="s">
        <v>1</v>
      </c>
      <c r="I410" s="247"/>
      <c r="J410" s="244"/>
      <c r="K410" s="244"/>
      <c r="L410" s="248"/>
      <c r="M410" s="249"/>
      <c r="N410" s="250"/>
      <c r="O410" s="250"/>
      <c r="P410" s="250"/>
      <c r="Q410" s="250"/>
      <c r="R410" s="250"/>
      <c r="S410" s="250"/>
      <c r="T410" s="25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2" t="s">
        <v>217</v>
      </c>
      <c r="AU410" s="252" t="s">
        <v>129</v>
      </c>
      <c r="AV410" s="13" t="s">
        <v>82</v>
      </c>
      <c r="AW410" s="13" t="s">
        <v>30</v>
      </c>
      <c r="AX410" s="13" t="s">
        <v>74</v>
      </c>
      <c r="AY410" s="252" t="s">
        <v>118</v>
      </c>
    </row>
    <row r="411" s="13" customFormat="1">
      <c r="A411" s="13"/>
      <c r="B411" s="243"/>
      <c r="C411" s="244"/>
      <c r="D411" s="233" t="s">
        <v>217</v>
      </c>
      <c r="E411" s="245" t="s">
        <v>1</v>
      </c>
      <c r="F411" s="246" t="s">
        <v>308</v>
      </c>
      <c r="G411" s="244"/>
      <c r="H411" s="245" t="s">
        <v>1</v>
      </c>
      <c r="I411" s="247"/>
      <c r="J411" s="244"/>
      <c r="K411" s="244"/>
      <c r="L411" s="248"/>
      <c r="M411" s="249"/>
      <c r="N411" s="250"/>
      <c r="O411" s="250"/>
      <c r="P411" s="250"/>
      <c r="Q411" s="250"/>
      <c r="R411" s="250"/>
      <c r="S411" s="250"/>
      <c r="T411" s="25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2" t="s">
        <v>217</v>
      </c>
      <c r="AU411" s="252" t="s">
        <v>129</v>
      </c>
      <c r="AV411" s="13" t="s">
        <v>82</v>
      </c>
      <c r="AW411" s="13" t="s">
        <v>30</v>
      </c>
      <c r="AX411" s="13" t="s">
        <v>74</v>
      </c>
      <c r="AY411" s="252" t="s">
        <v>118</v>
      </c>
    </row>
    <row r="412" s="14" customFormat="1">
      <c r="A412" s="14"/>
      <c r="B412" s="253"/>
      <c r="C412" s="254"/>
      <c r="D412" s="233" t="s">
        <v>217</v>
      </c>
      <c r="E412" s="255" t="s">
        <v>1</v>
      </c>
      <c r="F412" s="256" t="s">
        <v>129</v>
      </c>
      <c r="G412" s="254"/>
      <c r="H412" s="257">
        <v>2</v>
      </c>
      <c r="I412" s="258"/>
      <c r="J412" s="254"/>
      <c r="K412" s="254"/>
      <c r="L412" s="259"/>
      <c r="M412" s="260"/>
      <c r="N412" s="261"/>
      <c r="O412" s="261"/>
      <c r="P412" s="261"/>
      <c r="Q412" s="261"/>
      <c r="R412" s="261"/>
      <c r="S412" s="261"/>
      <c r="T412" s="26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3" t="s">
        <v>217</v>
      </c>
      <c r="AU412" s="263" t="s">
        <v>129</v>
      </c>
      <c r="AV412" s="14" t="s">
        <v>129</v>
      </c>
      <c r="AW412" s="14" t="s">
        <v>30</v>
      </c>
      <c r="AX412" s="14" t="s">
        <v>74</v>
      </c>
      <c r="AY412" s="263" t="s">
        <v>118</v>
      </c>
    </row>
    <row r="413" s="13" customFormat="1">
      <c r="A413" s="13"/>
      <c r="B413" s="243"/>
      <c r="C413" s="244"/>
      <c r="D413" s="233" t="s">
        <v>217</v>
      </c>
      <c r="E413" s="245" t="s">
        <v>1</v>
      </c>
      <c r="F413" s="246" t="s">
        <v>309</v>
      </c>
      <c r="G413" s="244"/>
      <c r="H413" s="245" t="s">
        <v>1</v>
      </c>
      <c r="I413" s="247"/>
      <c r="J413" s="244"/>
      <c r="K413" s="244"/>
      <c r="L413" s="248"/>
      <c r="M413" s="249"/>
      <c r="N413" s="250"/>
      <c r="O413" s="250"/>
      <c r="P413" s="250"/>
      <c r="Q413" s="250"/>
      <c r="R413" s="250"/>
      <c r="S413" s="250"/>
      <c r="T413" s="25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2" t="s">
        <v>217</v>
      </c>
      <c r="AU413" s="252" t="s">
        <v>129</v>
      </c>
      <c r="AV413" s="13" t="s">
        <v>82</v>
      </c>
      <c r="AW413" s="13" t="s">
        <v>30</v>
      </c>
      <c r="AX413" s="13" t="s">
        <v>74</v>
      </c>
      <c r="AY413" s="252" t="s">
        <v>118</v>
      </c>
    </row>
    <row r="414" s="14" customFormat="1">
      <c r="A414" s="14"/>
      <c r="B414" s="253"/>
      <c r="C414" s="254"/>
      <c r="D414" s="233" t="s">
        <v>217</v>
      </c>
      <c r="E414" s="255" t="s">
        <v>1</v>
      </c>
      <c r="F414" s="256" t="s">
        <v>129</v>
      </c>
      <c r="G414" s="254"/>
      <c r="H414" s="257">
        <v>2</v>
      </c>
      <c r="I414" s="258"/>
      <c r="J414" s="254"/>
      <c r="K414" s="254"/>
      <c r="L414" s="259"/>
      <c r="M414" s="260"/>
      <c r="N414" s="261"/>
      <c r="O414" s="261"/>
      <c r="P414" s="261"/>
      <c r="Q414" s="261"/>
      <c r="R414" s="261"/>
      <c r="S414" s="261"/>
      <c r="T414" s="26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3" t="s">
        <v>217</v>
      </c>
      <c r="AU414" s="263" t="s">
        <v>129</v>
      </c>
      <c r="AV414" s="14" t="s">
        <v>129</v>
      </c>
      <c r="AW414" s="14" t="s">
        <v>30</v>
      </c>
      <c r="AX414" s="14" t="s">
        <v>74</v>
      </c>
      <c r="AY414" s="263" t="s">
        <v>118</v>
      </c>
    </row>
    <row r="415" s="15" customFormat="1">
      <c r="A415" s="15"/>
      <c r="B415" s="264"/>
      <c r="C415" s="265"/>
      <c r="D415" s="233" t="s">
        <v>217</v>
      </c>
      <c r="E415" s="266" t="s">
        <v>1</v>
      </c>
      <c r="F415" s="267" t="s">
        <v>224</v>
      </c>
      <c r="G415" s="265"/>
      <c r="H415" s="268">
        <v>4</v>
      </c>
      <c r="I415" s="269"/>
      <c r="J415" s="265"/>
      <c r="K415" s="265"/>
      <c r="L415" s="270"/>
      <c r="M415" s="271"/>
      <c r="N415" s="272"/>
      <c r="O415" s="272"/>
      <c r="P415" s="272"/>
      <c r="Q415" s="272"/>
      <c r="R415" s="272"/>
      <c r="S415" s="272"/>
      <c r="T415" s="27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4" t="s">
        <v>217</v>
      </c>
      <c r="AU415" s="274" t="s">
        <v>129</v>
      </c>
      <c r="AV415" s="15" t="s">
        <v>141</v>
      </c>
      <c r="AW415" s="15" t="s">
        <v>30</v>
      </c>
      <c r="AX415" s="15" t="s">
        <v>82</v>
      </c>
      <c r="AY415" s="274" t="s">
        <v>118</v>
      </c>
    </row>
    <row r="416" s="2" customFormat="1" ht="24.15" customHeight="1">
      <c r="A416" s="38"/>
      <c r="B416" s="39"/>
      <c r="C416" s="219" t="s">
        <v>495</v>
      </c>
      <c r="D416" s="219" t="s">
        <v>124</v>
      </c>
      <c r="E416" s="220" t="s">
        <v>496</v>
      </c>
      <c r="F416" s="221" t="s">
        <v>497</v>
      </c>
      <c r="G416" s="222" t="s">
        <v>227</v>
      </c>
      <c r="H416" s="223">
        <v>4</v>
      </c>
      <c r="I416" s="224"/>
      <c r="J416" s="225">
        <f>ROUND(I416*H416,2)</f>
        <v>0</v>
      </c>
      <c r="K416" s="226"/>
      <c r="L416" s="44"/>
      <c r="M416" s="227" t="s">
        <v>1</v>
      </c>
      <c r="N416" s="228" t="s">
        <v>40</v>
      </c>
      <c r="O416" s="91"/>
      <c r="P416" s="229">
        <f>O416*H416</f>
        <v>0</v>
      </c>
      <c r="Q416" s="229">
        <v>0</v>
      </c>
      <c r="R416" s="229">
        <f>Q416*H416</f>
        <v>0</v>
      </c>
      <c r="S416" s="229">
        <v>0.27000000000000002</v>
      </c>
      <c r="T416" s="230">
        <f>S416*H416</f>
        <v>1.0800000000000001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1" t="s">
        <v>141</v>
      </c>
      <c r="AT416" s="231" t="s">
        <v>124</v>
      </c>
      <c r="AU416" s="231" t="s">
        <v>129</v>
      </c>
      <c r="AY416" s="17" t="s">
        <v>118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7" t="s">
        <v>129</v>
      </c>
      <c r="BK416" s="232">
        <f>ROUND(I416*H416,2)</f>
        <v>0</v>
      </c>
      <c r="BL416" s="17" t="s">
        <v>141</v>
      </c>
      <c r="BM416" s="231" t="s">
        <v>498</v>
      </c>
    </row>
    <row r="417" s="13" customFormat="1">
      <c r="A417" s="13"/>
      <c r="B417" s="243"/>
      <c r="C417" s="244"/>
      <c r="D417" s="233" t="s">
        <v>217</v>
      </c>
      <c r="E417" s="245" t="s">
        <v>1</v>
      </c>
      <c r="F417" s="246" t="s">
        <v>218</v>
      </c>
      <c r="G417" s="244"/>
      <c r="H417" s="245" t="s">
        <v>1</v>
      </c>
      <c r="I417" s="247"/>
      <c r="J417" s="244"/>
      <c r="K417" s="244"/>
      <c r="L417" s="248"/>
      <c r="M417" s="249"/>
      <c r="N417" s="250"/>
      <c r="O417" s="250"/>
      <c r="P417" s="250"/>
      <c r="Q417" s="250"/>
      <c r="R417" s="250"/>
      <c r="S417" s="250"/>
      <c r="T417" s="25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2" t="s">
        <v>217</v>
      </c>
      <c r="AU417" s="252" t="s">
        <v>129</v>
      </c>
      <c r="AV417" s="13" t="s">
        <v>82</v>
      </c>
      <c r="AW417" s="13" t="s">
        <v>30</v>
      </c>
      <c r="AX417" s="13" t="s">
        <v>74</v>
      </c>
      <c r="AY417" s="252" t="s">
        <v>118</v>
      </c>
    </row>
    <row r="418" s="13" customFormat="1">
      <c r="A418" s="13"/>
      <c r="B418" s="243"/>
      <c r="C418" s="244"/>
      <c r="D418" s="233" t="s">
        <v>217</v>
      </c>
      <c r="E418" s="245" t="s">
        <v>1</v>
      </c>
      <c r="F418" s="246" t="s">
        <v>308</v>
      </c>
      <c r="G418" s="244"/>
      <c r="H418" s="245" t="s">
        <v>1</v>
      </c>
      <c r="I418" s="247"/>
      <c r="J418" s="244"/>
      <c r="K418" s="244"/>
      <c r="L418" s="248"/>
      <c r="M418" s="249"/>
      <c r="N418" s="250"/>
      <c r="O418" s="250"/>
      <c r="P418" s="250"/>
      <c r="Q418" s="250"/>
      <c r="R418" s="250"/>
      <c r="S418" s="250"/>
      <c r="T418" s="25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2" t="s">
        <v>217</v>
      </c>
      <c r="AU418" s="252" t="s">
        <v>129</v>
      </c>
      <c r="AV418" s="13" t="s">
        <v>82</v>
      </c>
      <c r="AW418" s="13" t="s">
        <v>30</v>
      </c>
      <c r="AX418" s="13" t="s">
        <v>74</v>
      </c>
      <c r="AY418" s="252" t="s">
        <v>118</v>
      </c>
    </row>
    <row r="419" s="14" customFormat="1">
      <c r="A419" s="14"/>
      <c r="B419" s="253"/>
      <c r="C419" s="254"/>
      <c r="D419" s="233" t="s">
        <v>217</v>
      </c>
      <c r="E419" s="255" t="s">
        <v>1</v>
      </c>
      <c r="F419" s="256" t="s">
        <v>499</v>
      </c>
      <c r="G419" s="254"/>
      <c r="H419" s="257">
        <v>2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3" t="s">
        <v>217</v>
      </c>
      <c r="AU419" s="263" t="s">
        <v>129</v>
      </c>
      <c r="AV419" s="14" t="s">
        <v>129</v>
      </c>
      <c r="AW419" s="14" t="s">
        <v>30</v>
      </c>
      <c r="AX419" s="14" t="s">
        <v>74</v>
      </c>
      <c r="AY419" s="263" t="s">
        <v>118</v>
      </c>
    </row>
    <row r="420" s="13" customFormat="1">
      <c r="A420" s="13"/>
      <c r="B420" s="243"/>
      <c r="C420" s="244"/>
      <c r="D420" s="233" t="s">
        <v>217</v>
      </c>
      <c r="E420" s="245" t="s">
        <v>1</v>
      </c>
      <c r="F420" s="246" t="s">
        <v>309</v>
      </c>
      <c r="G420" s="244"/>
      <c r="H420" s="245" t="s">
        <v>1</v>
      </c>
      <c r="I420" s="247"/>
      <c r="J420" s="244"/>
      <c r="K420" s="244"/>
      <c r="L420" s="248"/>
      <c r="M420" s="249"/>
      <c r="N420" s="250"/>
      <c r="O420" s="250"/>
      <c r="P420" s="250"/>
      <c r="Q420" s="250"/>
      <c r="R420" s="250"/>
      <c r="S420" s="250"/>
      <c r="T420" s="25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2" t="s">
        <v>217</v>
      </c>
      <c r="AU420" s="252" t="s">
        <v>129</v>
      </c>
      <c r="AV420" s="13" t="s">
        <v>82</v>
      </c>
      <c r="AW420" s="13" t="s">
        <v>30</v>
      </c>
      <c r="AX420" s="13" t="s">
        <v>74</v>
      </c>
      <c r="AY420" s="252" t="s">
        <v>118</v>
      </c>
    </row>
    <row r="421" s="14" customFormat="1">
      <c r="A421" s="14"/>
      <c r="B421" s="253"/>
      <c r="C421" s="254"/>
      <c r="D421" s="233" t="s">
        <v>217</v>
      </c>
      <c r="E421" s="255" t="s">
        <v>1</v>
      </c>
      <c r="F421" s="256" t="s">
        <v>499</v>
      </c>
      <c r="G421" s="254"/>
      <c r="H421" s="257">
        <v>2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3" t="s">
        <v>217</v>
      </c>
      <c r="AU421" s="263" t="s">
        <v>129</v>
      </c>
      <c r="AV421" s="14" t="s">
        <v>129</v>
      </c>
      <c r="AW421" s="14" t="s">
        <v>30</v>
      </c>
      <c r="AX421" s="14" t="s">
        <v>74</v>
      </c>
      <c r="AY421" s="263" t="s">
        <v>118</v>
      </c>
    </row>
    <row r="422" s="15" customFormat="1">
      <c r="A422" s="15"/>
      <c r="B422" s="264"/>
      <c r="C422" s="265"/>
      <c r="D422" s="233" t="s">
        <v>217</v>
      </c>
      <c r="E422" s="266" t="s">
        <v>1</v>
      </c>
      <c r="F422" s="267" t="s">
        <v>224</v>
      </c>
      <c r="G422" s="265"/>
      <c r="H422" s="268">
        <v>4</v>
      </c>
      <c r="I422" s="269"/>
      <c r="J422" s="265"/>
      <c r="K422" s="265"/>
      <c r="L422" s="270"/>
      <c r="M422" s="271"/>
      <c r="N422" s="272"/>
      <c r="O422" s="272"/>
      <c r="P422" s="272"/>
      <c r="Q422" s="272"/>
      <c r="R422" s="272"/>
      <c r="S422" s="272"/>
      <c r="T422" s="27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4" t="s">
        <v>217</v>
      </c>
      <c r="AU422" s="274" t="s">
        <v>129</v>
      </c>
      <c r="AV422" s="15" t="s">
        <v>141</v>
      </c>
      <c r="AW422" s="15" t="s">
        <v>30</v>
      </c>
      <c r="AX422" s="15" t="s">
        <v>82</v>
      </c>
      <c r="AY422" s="274" t="s">
        <v>118</v>
      </c>
    </row>
    <row r="423" s="2" customFormat="1" ht="24.15" customHeight="1">
      <c r="A423" s="38"/>
      <c r="B423" s="39"/>
      <c r="C423" s="219" t="s">
        <v>500</v>
      </c>
      <c r="D423" s="219" t="s">
        <v>124</v>
      </c>
      <c r="E423" s="220" t="s">
        <v>501</v>
      </c>
      <c r="F423" s="221" t="s">
        <v>502</v>
      </c>
      <c r="G423" s="222" t="s">
        <v>215</v>
      </c>
      <c r="H423" s="223">
        <v>1.125</v>
      </c>
      <c r="I423" s="224"/>
      <c r="J423" s="225">
        <f>ROUND(I423*H423,2)</f>
        <v>0</v>
      </c>
      <c r="K423" s="226"/>
      <c r="L423" s="44"/>
      <c r="M423" s="227" t="s">
        <v>1</v>
      </c>
      <c r="N423" s="228" t="s">
        <v>40</v>
      </c>
      <c r="O423" s="91"/>
      <c r="P423" s="229">
        <f>O423*H423</f>
        <v>0</v>
      </c>
      <c r="Q423" s="229">
        <v>0</v>
      </c>
      <c r="R423" s="229">
        <f>Q423*H423</f>
        <v>0</v>
      </c>
      <c r="S423" s="229">
        <v>1.8</v>
      </c>
      <c r="T423" s="230">
        <f>S423*H423</f>
        <v>2.0249999999999999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1" t="s">
        <v>141</v>
      </c>
      <c r="AT423" s="231" t="s">
        <v>124</v>
      </c>
      <c r="AU423" s="231" t="s">
        <v>129</v>
      </c>
      <c r="AY423" s="17" t="s">
        <v>118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7" t="s">
        <v>129</v>
      </c>
      <c r="BK423" s="232">
        <f>ROUND(I423*H423,2)</f>
        <v>0</v>
      </c>
      <c r="BL423" s="17" t="s">
        <v>141</v>
      </c>
      <c r="BM423" s="231" t="s">
        <v>503</v>
      </c>
    </row>
    <row r="424" s="13" customFormat="1">
      <c r="A424" s="13"/>
      <c r="B424" s="243"/>
      <c r="C424" s="244"/>
      <c r="D424" s="233" t="s">
        <v>217</v>
      </c>
      <c r="E424" s="245" t="s">
        <v>1</v>
      </c>
      <c r="F424" s="246" t="s">
        <v>218</v>
      </c>
      <c r="G424" s="244"/>
      <c r="H424" s="245" t="s">
        <v>1</v>
      </c>
      <c r="I424" s="247"/>
      <c r="J424" s="244"/>
      <c r="K424" s="244"/>
      <c r="L424" s="248"/>
      <c r="M424" s="249"/>
      <c r="N424" s="250"/>
      <c r="O424" s="250"/>
      <c r="P424" s="250"/>
      <c r="Q424" s="250"/>
      <c r="R424" s="250"/>
      <c r="S424" s="250"/>
      <c r="T424" s="25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2" t="s">
        <v>217</v>
      </c>
      <c r="AU424" s="252" t="s">
        <v>129</v>
      </c>
      <c r="AV424" s="13" t="s">
        <v>82</v>
      </c>
      <c r="AW424" s="13" t="s">
        <v>30</v>
      </c>
      <c r="AX424" s="13" t="s">
        <v>74</v>
      </c>
      <c r="AY424" s="252" t="s">
        <v>118</v>
      </c>
    </row>
    <row r="425" s="13" customFormat="1">
      <c r="A425" s="13"/>
      <c r="B425" s="243"/>
      <c r="C425" s="244"/>
      <c r="D425" s="233" t="s">
        <v>217</v>
      </c>
      <c r="E425" s="245" t="s">
        <v>1</v>
      </c>
      <c r="F425" s="246" t="s">
        <v>308</v>
      </c>
      <c r="G425" s="244"/>
      <c r="H425" s="245" t="s">
        <v>1</v>
      </c>
      <c r="I425" s="247"/>
      <c r="J425" s="244"/>
      <c r="K425" s="244"/>
      <c r="L425" s="248"/>
      <c r="M425" s="249"/>
      <c r="N425" s="250"/>
      <c r="O425" s="250"/>
      <c r="P425" s="250"/>
      <c r="Q425" s="250"/>
      <c r="R425" s="250"/>
      <c r="S425" s="250"/>
      <c r="T425" s="25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2" t="s">
        <v>217</v>
      </c>
      <c r="AU425" s="252" t="s">
        <v>129</v>
      </c>
      <c r="AV425" s="13" t="s">
        <v>82</v>
      </c>
      <c r="AW425" s="13" t="s">
        <v>30</v>
      </c>
      <c r="AX425" s="13" t="s">
        <v>74</v>
      </c>
      <c r="AY425" s="252" t="s">
        <v>118</v>
      </c>
    </row>
    <row r="426" s="14" customFormat="1">
      <c r="A426" s="14"/>
      <c r="B426" s="253"/>
      <c r="C426" s="254"/>
      <c r="D426" s="233" t="s">
        <v>217</v>
      </c>
      <c r="E426" s="255" t="s">
        <v>1</v>
      </c>
      <c r="F426" s="256" t="s">
        <v>504</v>
      </c>
      <c r="G426" s="254"/>
      <c r="H426" s="257">
        <v>0.75</v>
      </c>
      <c r="I426" s="258"/>
      <c r="J426" s="254"/>
      <c r="K426" s="254"/>
      <c r="L426" s="259"/>
      <c r="M426" s="260"/>
      <c r="N426" s="261"/>
      <c r="O426" s="261"/>
      <c r="P426" s="261"/>
      <c r="Q426" s="261"/>
      <c r="R426" s="261"/>
      <c r="S426" s="261"/>
      <c r="T426" s="26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3" t="s">
        <v>217</v>
      </c>
      <c r="AU426" s="263" t="s">
        <v>129</v>
      </c>
      <c r="AV426" s="14" t="s">
        <v>129</v>
      </c>
      <c r="AW426" s="14" t="s">
        <v>30</v>
      </c>
      <c r="AX426" s="14" t="s">
        <v>74</v>
      </c>
      <c r="AY426" s="263" t="s">
        <v>118</v>
      </c>
    </row>
    <row r="427" s="13" customFormat="1">
      <c r="A427" s="13"/>
      <c r="B427" s="243"/>
      <c r="C427" s="244"/>
      <c r="D427" s="233" t="s">
        <v>217</v>
      </c>
      <c r="E427" s="245" t="s">
        <v>1</v>
      </c>
      <c r="F427" s="246" t="s">
        <v>309</v>
      </c>
      <c r="G427" s="244"/>
      <c r="H427" s="245" t="s">
        <v>1</v>
      </c>
      <c r="I427" s="247"/>
      <c r="J427" s="244"/>
      <c r="K427" s="244"/>
      <c r="L427" s="248"/>
      <c r="M427" s="249"/>
      <c r="N427" s="250"/>
      <c r="O427" s="250"/>
      <c r="P427" s="250"/>
      <c r="Q427" s="250"/>
      <c r="R427" s="250"/>
      <c r="S427" s="250"/>
      <c r="T427" s="25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2" t="s">
        <v>217</v>
      </c>
      <c r="AU427" s="252" t="s">
        <v>129</v>
      </c>
      <c r="AV427" s="13" t="s">
        <v>82</v>
      </c>
      <c r="AW427" s="13" t="s">
        <v>30</v>
      </c>
      <c r="AX427" s="13" t="s">
        <v>74</v>
      </c>
      <c r="AY427" s="252" t="s">
        <v>118</v>
      </c>
    </row>
    <row r="428" s="14" customFormat="1">
      <c r="A428" s="14"/>
      <c r="B428" s="253"/>
      <c r="C428" s="254"/>
      <c r="D428" s="233" t="s">
        <v>217</v>
      </c>
      <c r="E428" s="255" t="s">
        <v>1</v>
      </c>
      <c r="F428" s="256" t="s">
        <v>505</v>
      </c>
      <c r="G428" s="254"/>
      <c r="H428" s="257">
        <v>0.375</v>
      </c>
      <c r="I428" s="258"/>
      <c r="J428" s="254"/>
      <c r="K428" s="254"/>
      <c r="L428" s="259"/>
      <c r="M428" s="260"/>
      <c r="N428" s="261"/>
      <c r="O428" s="261"/>
      <c r="P428" s="261"/>
      <c r="Q428" s="261"/>
      <c r="R428" s="261"/>
      <c r="S428" s="261"/>
      <c r="T428" s="26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3" t="s">
        <v>217</v>
      </c>
      <c r="AU428" s="263" t="s">
        <v>129</v>
      </c>
      <c r="AV428" s="14" t="s">
        <v>129</v>
      </c>
      <c r="AW428" s="14" t="s">
        <v>30</v>
      </c>
      <c r="AX428" s="14" t="s">
        <v>74</v>
      </c>
      <c r="AY428" s="263" t="s">
        <v>118</v>
      </c>
    </row>
    <row r="429" s="15" customFormat="1">
      <c r="A429" s="15"/>
      <c r="B429" s="264"/>
      <c r="C429" s="265"/>
      <c r="D429" s="233" t="s">
        <v>217</v>
      </c>
      <c r="E429" s="266" t="s">
        <v>1</v>
      </c>
      <c r="F429" s="267" t="s">
        <v>224</v>
      </c>
      <c r="G429" s="265"/>
      <c r="H429" s="268">
        <v>1.125</v>
      </c>
      <c r="I429" s="269"/>
      <c r="J429" s="265"/>
      <c r="K429" s="265"/>
      <c r="L429" s="270"/>
      <c r="M429" s="271"/>
      <c r="N429" s="272"/>
      <c r="O429" s="272"/>
      <c r="P429" s="272"/>
      <c r="Q429" s="272"/>
      <c r="R429" s="272"/>
      <c r="S429" s="272"/>
      <c r="T429" s="273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74" t="s">
        <v>217</v>
      </c>
      <c r="AU429" s="274" t="s">
        <v>129</v>
      </c>
      <c r="AV429" s="15" t="s">
        <v>141</v>
      </c>
      <c r="AW429" s="15" t="s">
        <v>30</v>
      </c>
      <c r="AX429" s="15" t="s">
        <v>82</v>
      </c>
      <c r="AY429" s="274" t="s">
        <v>118</v>
      </c>
    </row>
    <row r="430" s="2" customFormat="1" ht="24.15" customHeight="1">
      <c r="A430" s="38"/>
      <c r="B430" s="39"/>
      <c r="C430" s="219" t="s">
        <v>506</v>
      </c>
      <c r="D430" s="219" t="s">
        <v>124</v>
      </c>
      <c r="E430" s="220" t="s">
        <v>507</v>
      </c>
      <c r="F430" s="221" t="s">
        <v>508</v>
      </c>
      <c r="G430" s="222" t="s">
        <v>306</v>
      </c>
      <c r="H430" s="223">
        <v>3</v>
      </c>
      <c r="I430" s="224"/>
      <c r="J430" s="225">
        <f>ROUND(I430*H430,2)</f>
        <v>0</v>
      </c>
      <c r="K430" s="226"/>
      <c r="L430" s="44"/>
      <c r="M430" s="227" t="s">
        <v>1</v>
      </c>
      <c r="N430" s="228" t="s">
        <v>40</v>
      </c>
      <c r="O430" s="91"/>
      <c r="P430" s="229">
        <f>O430*H430</f>
        <v>0</v>
      </c>
      <c r="Q430" s="229">
        <v>0</v>
      </c>
      <c r="R430" s="229">
        <f>Q430*H430</f>
        <v>0</v>
      </c>
      <c r="S430" s="229">
        <v>0.097000000000000003</v>
      </c>
      <c r="T430" s="230">
        <f>S430*H430</f>
        <v>0.29100000000000004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1" t="s">
        <v>141</v>
      </c>
      <c r="AT430" s="231" t="s">
        <v>124</v>
      </c>
      <c r="AU430" s="231" t="s">
        <v>129</v>
      </c>
      <c r="AY430" s="17" t="s">
        <v>118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7" t="s">
        <v>129</v>
      </c>
      <c r="BK430" s="232">
        <f>ROUND(I430*H430,2)</f>
        <v>0</v>
      </c>
      <c r="BL430" s="17" t="s">
        <v>141</v>
      </c>
      <c r="BM430" s="231" t="s">
        <v>509</v>
      </c>
    </row>
    <row r="431" s="13" customFormat="1">
      <c r="A431" s="13"/>
      <c r="B431" s="243"/>
      <c r="C431" s="244"/>
      <c r="D431" s="233" t="s">
        <v>217</v>
      </c>
      <c r="E431" s="245" t="s">
        <v>1</v>
      </c>
      <c r="F431" s="246" t="s">
        <v>218</v>
      </c>
      <c r="G431" s="244"/>
      <c r="H431" s="245" t="s">
        <v>1</v>
      </c>
      <c r="I431" s="247"/>
      <c r="J431" s="244"/>
      <c r="K431" s="244"/>
      <c r="L431" s="248"/>
      <c r="M431" s="249"/>
      <c r="N431" s="250"/>
      <c r="O431" s="250"/>
      <c r="P431" s="250"/>
      <c r="Q431" s="250"/>
      <c r="R431" s="250"/>
      <c r="S431" s="250"/>
      <c r="T431" s="25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2" t="s">
        <v>217</v>
      </c>
      <c r="AU431" s="252" t="s">
        <v>129</v>
      </c>
      <c r="AV431" s="13" t="s">
        <v>82</v>
      </c>
      <c r="AW431" s="13" t="s">
        <v>30</v>
      </c>
      <c r="AX431" s="13" t="s">
        <v>74</v>
      </c>
      <c r="AY431" s="252" t="s">
        <v>118</v>
      </c>
    </row>
    <row r="432" s="13" customFormat="1">
      <c r="A432" s="13"/>
      <c r="B432" s="243"/>
      <c r="C432" s="244"/>
      <c r="D432" s="233" t="s">
        <v>217</v>
      </c>
      <c r="E432" s="245" t="s">
        <v>1</v>
      </c>
      <c r="F432" s="246" t="s">
        <v>308</v>
      </c>
      <c r="G432" s="244"/>
      <c r="H432" s="245" t="s">
        <v>1</v>
      </c>
      <c r="I432" s="247"/>
      <c r="J432" s="244"/>
      <c r="K432" s="244"/>
      <c r="L432" s="248"/>
      <c r="M432" s="249"/>
      <c r="N432" s="250"/>
      <c r="O432" s="250"/>
      <c r="P432" s="250"/>
      <c r="Q432" s="250"/>
      <c r="R432" s="250"/>
      <c r="S432" s="250"/>
      <c r="T432" s="25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2" t="s">
        <v>217</v>
      </c>
      <c r="AU432" s="252" t="s">
        <v>129</v>
      </c>
      <c r="AV432" s="13" t="s">
        <v>82</v>
      </c>
      <c r="AW432" s="13" t="s">
        <v>30</v>
      </c>
      <c r="AX432" s="13" t="s">
        <v>74</v>
      </c>
      <c r="AY432" s="252" t="s">
        <v>118</v>
      </c>
    </row>
    <row r="433" s="14" customFormat="1">
      <c r="A433" s="14"/>
      <c r="B433" s="253"/>
      <c r="C433" s="254"/>
      <c r="D433" s="233" t="s">
        <v>217</v>
      </c>
      <c r="E433" s="255" t="s">
        <v>1</v>
      </c>
      <c r="F433" s="256" t="s">
        <v>129</v>
      </c>
      <c r="G433" s="254"/>
      <c r="H433" s="257">
        <v>2</v>
      </c>
      <c r="I433" s="258"/>
      <c r="J433" s="254"/>
      <c r="K433" s="254"/>
      <c r="L433" s="259"/>
      <c r="M433" s="260"/>
      <c r="N433" s="261"/>
      <c r="O433" s="261"/>
      <c r="P433" s="261"/>
      <c r="Q433" s="261"/>
      <c r="R433" s="261"/>
      <c r="S433" s="261"/>
      <c r="T433" s="26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3" t="s">
        <v>217</v>
      </c>
      <c r="AU433" s="263" t="s">
        <v>129</v>
      </c>
      <c r="AV433" s="14" t="s">
        <v>129</v>
      </c>
      <c r="AW433" s="14" t="s">
        <v>30</v>
      </c>
      <c r="AX433" s="14" t="s">
        <v>74</v>
      </c>
      <c r="AY433" s="263" t="s">
        <v>118</v>
      </c>
    </row>
    <row r="434" s="13" customFormat="1">
      <c r="A434" s="13"/>
      <c r="B434" s="243"/>
      <c r="C434" s="244"/>
      <c r="D434" s="233" t="s">
        <v>217</v>
      </c>
      <c r="E434" s="245" t="s">
        <v>1</v>
      </c>
      <c r="F434" s="246" t="s">
        <v>309</v>
      </c>
      <c r="G434" s="244"/>
      <c r="H434" s="245" t="s">
        <v>1</v>
      </c>
      <c r="I434" s="247"/>
      <c r="J434" s="244"/>
      <c r="K434" s="244"/>
      <c r="L434" s="248"/>
      <c r="M434" s="249"/>
      <c r="N434" s="250"/>
      <c r="O434" s="250"/>
      <c r="P434" s="250"/>
      <c r="Q434" s="250"/>
      <c r="R434" s="250"/>
      <c r="S434" s="250"/>
      <c r="T434" s="25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2" t="s">
        <v>217</v>
      </c>
      <c r="AU434" s="252" t="s">
        <v>129</v>
      </c>
      <c r="AV434" s="13" t="s">
        <v>82</v>
      </c>
      <c r="AW434" s="13" t="s">
        <v>30</v>
      </c>
      <c r="AX434" s="13" t="s">
        <v>74</v>
      </c>
      <c r="AY434" s="252" t="s">
        <v>118</v>
      </c>
    </row>
    <row r="435" s="14" customFormat="1">
      <c r="A435" s="14"/>
      <c r="B435" s="253"/>
      <c r="C435" s="254"/>
      <c r="D435" s="233" t="s">
        <v>217</v>
      </c>
      <c r="E435" s="255" t="s">
        <v>1</v>
      </c>
      <c r="F435" s="256" t="s">
        <v>82</v>
      </c>
      <c r="G435" s="254"/>
      <c r="H435" s="257">
        <v>1</v>
      </c>
      <c r="I435" s="258"/>
      <c r="J435" s="254"/>
      <c r="K435" s="254"/>
      <c r="L435" s="259"/>
      <c r="M435" s="260"/>
      <c r="N435" s="261"/>
      <c r="O435" s="261"/>
      <c r="P435" s="261"/>
      <c r="Q435" s="261"/>
      <c r="R435" s="261"/>
      <c r="S435" s="261"/>
      <c r="T435" s="26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3" t="s">
        <v>217</v>
      </c>
      <c r="AU435" s="263" t="s">
        <v>129</v>
      </c>
      <c r="AV435" s="14" t="s">
        <v>129</v>
      </c>
      <c r="AW435" s="14" t="s">
        <v>30</v>
      </c>
      <c r="AX435" s="14" t="s">
        <v>74</v>
      </c>
      <c r="AY435" s="263" t="s">
        <v>118</v>
      </c>
    </row>
    <row r="436" s="15" customFormat="1">
      <c r="A436" s="15"/>
      <c r="B436" s="264"/>
      <c r="C436" s="265"/>
      <c r="D436" s="233" t="s">
        <v>217</v>
      </c>
      <c r="E436" s="266" t="s">
        <v>1</v>
      </c>
      <c r="F436" s="267" t="s">
        <v>224</v>
      </c>
      <c r="G436" s="265"/>
      <c r="H436" s="268">
        <v>3</v>
      </c>
      <c r="I436" s="269"/>
      <c r="J436" s="265"/>
      <c r="K436" s="265"/>
      <c r="L436" s="270"/>
      <c r="M436" s="271"/>
      <c r="N436" s="272"/>
      <c r="O436" s="272"/>
      <c r="P436" s="272"/>
      <c r="Q436" s="272"/>
      <c r="R436" s="272"/>
      <c r="S436" s="272"/>
      <c r="T436" s="27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4" t="s">
        <v>217</v>
      </c>
      <c r="AU436" s="274" t="s">
        <v>129</v>
      </c>
      <c r="AV436" s="15" t="s">
        <v>141</v>
      </c>
      <c r="AW436" s="15" t="s">
        <v>30</v>
      </c>
      <c r="AX436" s="15" t="s">
        <v>82</v>
      </c>
      <c r="AY436" s="274" t="s">
        <v>118</v>
      </c>
    </row>
    <row r="437" s="2" customFormat="1" ht="37.8" customHeight="1">
      <c r="A437" s="38"/>
      <c r="B437" s="39"/>
      <c r="C437" s="219" t="s">
        <v>510</v>
      </c>
      <c r="D437" s="219" t="s">
        <v>124</v>
      </c>
      <c r="E437" s="220" t="s">
        <v>511</v>
      </c>
      <c r="F437" s="221" t="s">
        <v>512</v>
      </c>
      <c r="G437" s="222" t="s">
        <v>245</v>
      </c>
      <c r="H437" s="223">
        <v>120</v>
      </c>
      <c r="I437" s="224"/>
      <c r="J437" s="225">
        <f>ROUND(I437*H437,2)</f>
        <v>0</v>
      </c>
      <c r="K437" s="226"/>
      <c r="L437" s="44"/>
      <c r="M437" s="227" t="s">
        <v>1</v>
      </c>
      <c r="N437" s="228" t="s">
        <v>40</v>
      </c>
      <c r="O437" s="91"/>
      <c r="P437" s="229">
        <f>O437*H437</f>
        <v>0</v>
      </c>
      <c r="Q437" s="229">
        <v>0</v>
      </c>
      <c r="R437" s="229">
        <f>Q437*H437</f>
        <v>0</v>
      </c>
      <c r="S437" s="229">
        <v>0</v>
      </c>
      <c r="T437" s="23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1" t="s">
        <v>141</v>
      </c>
      <c r="AT437" s="231" t="s">
        <v>124</v>
      </c>
      <c r="AU437" s="231" t="s">
        <v>129</v>
      </c>
      <c r="AY437" s="17" t="s">
        <v>118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7" t="s">
        <v>129</v>
      </c>
      <c r="BK437" s="232">
        <f>ROUND(I437*H437,2)</f>
        <v>0</v>
      </c>
      <c r="BL437" s="17" t="s">
        <v>141</v>
      </c>
      <c r="BM437" s="231" t="s">
        <v>513</v>
      </c>
    </row>
    <row r="438" s="13" customFormat="1">
      <c r="A438" s="13"/>
      <c r="B438" s="243"/>
      <c r="C438" s="244"/>
      <c r="D438" s="233" t="s">
        <v>217</v>
      </c>
      <c r="E438" s="245" t="s">
        <v>1</v>
      </c>
      <c r="F438" s="246" t="s">
        <v>218</v>
      </c>
      <c r="G438" s="244"/>
      <c r="H438" s="245" t="s">
        <v>1</v>
      </c>
      <c r="I438" s="247"/>
      <c r="J438" s="244"/>
      <c r="K438" s="244"/>
      <c r="L438" s="248"/>
      <c r="M438" s="249"/>
      <c r="N438" s="250"/>
      <c r="O438" s="250"/>
      <c r="P438" s="250"/>
      <c r="Q438" s="250"/>
      <c r="R438" s="250"/>
      <c r="S438" s="250"/>
      <c r="T438" s="25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2" t="s">
        <v>217</v>
      </c>
      <c r="AU438" s="252" t="s">
        <v>129</v>
      </c>
      <c r="AV438" s="13" t="s">
        <v>82</v>
      </c>
      <c r="AW438" s="13" t="s">
        <v>30</v>
      </c>
      <c r="AX438" s="13" t="s">
        <v>74</v>
      </c>
      <c r="AY438" s="252" t="s">
        <v>118</v>
      </c>
    </row>
    <row r="439" s="13" customFormat="1">
      <c r="A439" s="13"/>
      <c r="B439" s="243"/>
      <c r="C439" s="244"/>
      <c r="D439" s="233" t="s">
        <v>217</v>
      </c>
      <c r="E439" s="245" t="s">
        <v>1</v>
      </c>
      <c r="F439" s="246" t="s">
        <v>514</v>
      </c>
      <c r="G439" s="244"/>
      <c r="H439" s="245" t="s">
        <v>1</v>
      </c>
      <c r="I439" s="247"/>
      <c r="J439" s="244"/>
      <c r="K439" s="244"/>
      <c r="L439" s="248"/>
      <c r="M439" s="249"/>
      <c r="N439" s="250"/>
      <c r="O439" s="250"/>
      <c r="P439" s="250"/>
      <c r="Q439" s="250"/>
      <c r="R439" s="250"/>
      <c r="S439" s="250"/>
      <c r="T439" s="25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2" t="s">
        <v>217</v>
      </c>
      <c r="AU439" s="252" t="s">
        <v>129</v>
      </c>
      <c r="AV439" s="13" t="s">
        <v>82</v>
      </c>
      <c r="AW439" s="13" t="s">
        <v>30</v>
      </c>
      <c r="AX439" s="13" t="s">
        <v>74</v>
      </c>
      <c r="AY439" s="252" t="s">
        <v>118</v>
      </c>
    </row>
    <row r="440" s="14" customFormat="1">
      <c r="A440" s="14"/>
      <c r="B440" s="253"/>
      <c r="C440" s="254"/>
      <c r="D440" s="233" t="s">
        <v>217</v>
      </c>
      <c r="E440" s="255" t="s">
        <v>1</v>
      </c>
      <c r="F440" s="256" t="s">
        <v>515</v>
      </c>
      <c r="G440" s="254"/>
      <c r="H440" s="257">
        <v>66</v>
      </c>
      <c r="I440" s="258"/>
      <c r="J440" s="254"/>
      <c r="K440" s="254"/>
      <c r="L440" s="259"/>
      <c r="M440" s="260"/>
      <c r="N440" s="261"/>
      <c r="O440" s="261"/>
      <c r="P440" s="261"/>
      <c r="Q440" s="261"/>
      <c r="R440" s="261"/>
      <c r="S440" s="261"/>
      <c r="T440" s="26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3" t="s">
        <v>217</v>
      </c>
      <c r="AU440" s="263" t="s">
        <v>129</v>
      </c>
      <c r="AV440" s="14" t="s">
        <v>129</v>
      </c>
      <c r="AW440" s="14" t="s">
        <v>30</v>
      </c>
      <c r="AX440" s="14" t="s">
        <v>74</v>
      </c>
      <c r="AY440" s="263" t="s">
        <v>118</v>
      </c>
    </row>
    <row r="441" s="13" customFormat="1">
      <c r="A441" s="13"/>
      <c r="B441" s="243"/>
      <c r="C441" s="244"/>
      <c r="D441" s="233" t="s">
        <v>217</v>
      </c>
      <c r="E441" s="245" t="s">
        <v>1</v>
      </c>
      <c r="F441" s="246" t="s">
        <v>516</v>
      </c>
      <c r="G441" s="244"/>
      <c r="H441" s="245" t="s">
        <v>1</v>
      </c>
      <c r="I441" s="247"/>
      <c r="J441" s="244"/>
      <c r="K441" s="244"/>
      <c r="L441" s="248"/>
      <c r="M441" s="249"/>
      <c r="N441" s="250"/>
      <c r="O441" s="250"/>
      <c r="P441" s="250"/>
      <c r="Q441" s="250"/>
      <c r="R441" s="250"/>
      <c r="S441" s="250"/>
      <c r="T441" s="25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2" t="s">
        <v>217</v>
      </c>
      <c r="AU441" s="252" t="s">
        <v>129</v>
      </c>
      <c r="AV441" s="13" t="s">
        <v>82</v>
      </c>
      <c r="AW441" s="13" t="s">
        <v>30</v>
      </c>
      <c r="AX441" s="13" t="s">
        <v>74</v>
      </c>
      <c r="AY441" s="252" t="s">
        <v>118</v>
      </c>
    </row>
    <row r="442" s="14" customFormat="1">
      <c r="A442" s="14"/>
      <c r="B442" s="253"/>
      <c r="C442" s="254"/>
      <c r="D442" s="233" t="s">
        <v>217</v>
      </c>
      <c r="E442" s="255" t="s">
        <v>1</v>
      </c>
      <c r="F442" s="256" t="s">
        <v>517</v>
      </c>
      <c r="G442" s="254"/>
      <c r="H442" s="257">
        <v>54</v>
      </c>
      <c r="I442" s="258"/>
      <c r="J442" s="254"/>
      <c r="K442" s="254"/>
      <c r="L442" s="259"/>
      <c r="M442" s="260"/>
      <c r="N442" s="261"/>
      <c r="O442" s="261"/>
      <c r="P442" s="261"/>
      <c r="Q442" s="261"/>
      <c r="R442" s="261"/>
      <c r="S442" s="261"/>
      <c r="T442" s="26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3" t="s">
        <v>217</v>
      </c>
      <c r="AU442" s="263" t="s">
        <v>129</v>
      </c>
      <c r="AV442" s="14" t="s">
        <v>129</v>
      </c>
      <c r="AW442" s="14" t="s">
        <v>30</v>
      </c>
      <c r="AX442" s="14" t="s">
        <v>74</v>
      </c>
      <c r="AY442" s="263" t="s">
        <v>118</v>
      </c>
    </row>
    <row r="443" s="15" customFormat="1">
      <c r="A443" s="15"/>
      <c r="B443" s="264"/>
      <c r="C443" s="265"/>
      <c r="D443" s="233" t="s">
        <v>217</v>
      </c>
      <c r="E443" s="266" t="s">
        <v>1</v>
      </c>
      <c r="F443" s="267" t="s">
        <v>224</v>
      </c>
      <c r="G443" s="265"/>
      <c r="H443" s="268">
        <v>120</v>
      </c>
      <c r="I443" s="269"/>
      <c r="J443" s="265"/>
      <c r="K443" s="265"/>
      <c r="L443" s="270"/>
      <c r="M443" s="271"/>
      <c r="N443" s="272"/>
      <c r="O443" s="272"/>
      <c r="P443" s="272"/>
      <c r="Q443" s="272"/>
      <c r="R443" s="272"/>
      <c r="S443" s="272"/>
      <c r="T443" s="273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4" t="s">
        <v>217</v>
      </c>
      <c r="AU443" s="274" t="s">
        <v>129</v>
      </c>
      <c r="AV443" s="15" t="s">
        <v>141</v>
      </c>
      <c r="AW443" s="15" t="s">
        <v>30</v>
      </c>
      <c r="AX443" s="15" t="s">
        <v>82</v>
      </c>
      <c r="AY443" s="274" t="s">
        <v>118</v>
      </c>
    </row>
    <row r="444" s="2" customFormat="1" ht="44.25" customHeight="1">
      <c r="A444" s="38"/>
      <c r="B444" s="39"/>
      <c r="C444" s="219" t="s">
        <v>518</v>
      </c>
      <c r="D444" s="219" t="s">
        <v>124</v>
      </c>
      <c r="E444" s="220" t="s">
        <v>519</v>
      </c>
      <c r="F444" s="221" t="s">
        <v>520</v>
      </c>
      <c r="G444" s="222" t="s">
        <v>245</v>
      </c>
      <c r="H444" s="223">
        <v>7200</v>
      </c>
      <c r="I444" s="224"/>
      <c r="J444" s="225">
        <f>ROUND(I444*H444,2)</f>
        <v>0</v>
      </c>
      <c r="K444" s="226"/>
      <c r="L444" s="44"/>
      <c r="M444" s="227" t="s">
        <v>1</v>
      </c>
      <c r="N444" s="228" t="s">
        <v>40</v>
      </c>
      <c r="O444" s="91"/>
      <c r="P444" s="229">
        <f>O444*H444</f>
        <v>0</v>
      </c>
      <c r="Q444" s="229">
        <v>0</v>
      </c>
      <c r="R444" s="229">
        <f>Q444*H444</f>
        <v>0</v>
      </c>
      <c r="S444" s="229">
        <v>0</v>
      </c>
      <c r="T444" s="230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1" t="s">
        <v>141</v>
      </c>
      <c r="AT444" s="231" t="s">
        <v>124</v>
      </c>
      <c r="AU444" s="231" t="s">
        <v>129</v>
      </c>
      <c r="AY444" s="17" t="s">
        <v>118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7" t="s">
        <v>129</v>
      </c>
      <c r="BK444" s="232">
        <f>ROUND(I444*H444,2)</f>
        <v>0</v>
      </c>
      <c r="BL444" s="17" t="s">
        <v>141</v>
      </c>
      <c r="BM444" s="231" t="s">
        <v>521</v>
      </c>
    </row>
    <row r="445" s="14" customFormat="1">
      <c r="A445" s="14"/>
      <c r="B445" s="253"/>
      <c r="C445" s="254"/>
      <c r="D445" s="233" t="s">
        <v>217</v>
      </c>
      <c r="E445" s="254"/>
      <c r="F445" s="256" t="s">
        <v>522</v>
      </c>
      <c r="G445" s="254"/>
      <c r="H445" s="257">
        <v>7200</v>
      </c>
      <c r="I445" s="258"/>
      <c r="J445" s="254"/>
      <c r="K445" s="254"/>
      <c r="L445" s="259"/>
      <c r="M445" s="260"/>
      <c r="N445" s="261"/>
      <c r="O445" s="261"/>
      <c r="P445" s="261"/>
      <c r="Q445" s="261"/>
      <c r="R445" s="261"/>
      <c r="S445" s="261"/>
      <c r="T445" s="26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3" t="s">
        <v>217</v>
      </c>
      <c r="AU445" s="263" t="s">
        <v>129</v>
      </c>
      <c r="AV445" s="14" t="s">
        <v>129</v>
      </c>
      <c r="AW445" s="14" t="s">
        <v>4</v>
      </c>
      <c r="AX445" s="14" t="s">
        <v>82</v>
      </c>
      <c r="AY445" s="263" t="s">
        <v>118</v>
      </c>
    </row>
    <row r="446" s="2" customFormat="1" ht="37.8" customHeight="1">
      <c r="A446" s="38"/>
      <c r="B446" s="39"/>
      <c r="C446" s="219" t="s">
        <v>523</v>
      </c>
      <c r="D446" s="219" t="s">
        <v>124</v>
      </c>
      <c r="E446" s="220" t="s">
        <v>524</v>
      </c>
      <c r="F446" s="221" t="s">
        <v>525</v>
      </c>
      <c r="G446" s="222" t="s">
        <v>245</v>
      </c>
      <c r="H446" s="223">
        <v>120</v>
      </c>
      <c r="I446" s="224"/>
      <c r="J446" s="225">
        <f>ROUND(I446*H446,2)</f>
        <v>0</v>
      </c>
      <c r="K446" s="226"/>
      <c r="L446" s="44"/>
      <c r="M446" s="227" t="s">
        <v>1</v>
      </c>
      <c r="N446" s="228" t="s">
        <v>40</v>
      </c>
      <c r="O446" s="91"/>
      <c r="P446" s="229">
        <f>O446*H446</f>
        <v>0</v>
      </c>
      <c r="Q446" s="229">
        <v>0</v>
      </c>
      <c r="R446" s="229">
        <f>Q446*H446</f>
        <v>0</v>
      </c>
      <c r="S446" s="229">
        <v>0</v>
      </c>
      <c r="T446" s="230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1" t="s">
        <v>141</v>
      </c>
      <c r="AT446" s="231" t="s">
        <v>124</v>
      </c>
      <c r="AU446" s="231" t="s">
        <v>129</v>
      </c>
      <c r="AY446" s="17" t="s">
        <v>118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7" t="s">
        <v>129</v>
      </c>
      <c r="BK446" s="232">
        <f>ROUND(I446*H446,2)</f>
        <v>0</v>
      </c>
      <c r="BL446" s="17" t="s">
        <v>141</v>
      </c>
      <c r="BM446" s="231" t="s">
        <v>526</v>
      </c>
    </row>
    <row r="447" s="2" customFormat="1" ht="24.15" customHeight="1">
      <c r="A447" s="38"/>
      <c r="B447" s="39"/>
      <c r="C447" s="219" t="s">
        <v>527</v>
      </c>
      <c r="D447" s="219" t="s">
        <v>124</v>
      </c>
      <c r="E447" s="220" t="s">
        <v>528</v>
      </c>
      <c r="F447" s="221" t="s">
        <v>529</v>
      </c>
      <c r="G447" s="222" t="s">
        <v>227</v>
      </c>
      <c r="H447" s="223">
        <v>96</v>
      </c>
      <c r="I447" s="224"/>
      <c r="J447" s="225">
        <f>ROUND(I447*H447,2)</f>
        <v>0</v>
      </c>
      <c r="K447" s="226"/>
      <c r="L447" s="44"/>
      <c r="M447" s="227" t="s">
        <v>1</v>
      </c>
      <c r="N447" s="228" t="s">
        <v>40</v>
      </c>
      <c r="O447" s="91"/>
      <c r="P447" s="229">
        <f>O447*H447</f>
        <v>0</v>
      </c>
      <c r="Q447" s="229">
        <v>0</v>
      </c>
      <c r="R447" s="229">
        <f>Q447*H447</f>
        <v>0</v>
      </c>
      <c r="S447" s="229">
        <v>0.060999999999999999</v>
      </c>
      <c r="T447" s="230">
        <f>S447*H447</f>
        <v>5.8559999999999999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1" t="s">
        <v>141</v>
      </c>
      <c r="AT447" s="231" t="s">
        <v>124</v>
      </c>
      <c r="AU447" s="231" t="s">
        <v>129</v>
      </c>
      <c r="AY447" s="17" t="s">
        <v>118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7" t="s">
        <v>129</v>
      </c>
      <c r="BK447" s="232">
        <f>ROUND(I447*H447,2)</f>
        <v>0</v>
      </c>
      <c r="BL447" s="17" t="s">
        <v>141</v>
      </c>
      <c r="BM447" s="231" t="s">
        <v>530</v>
      </c>
    </row>
    <row r="448" s="2" customFormat="1" ht="24.15" customHeight="1">
      <c r="A448" s="38"/>
      <c r="B448" s="39"/>
      <c r="C448" s="219" t="s">
        <v>531</v>
      </c>
      <c r="D448" s="219" t="s">
        <v>124</v>
      </c>
      <c r="E448" s="220" t="s">
        <v>532</v>
      </c>
      <c r="F448" s="221" t="s">
        <v>533</v>
      </c>
      <c r="G448" s="222" t="s">
        <v>227</v>
      </c>
      <c r="H448" s="223">
        <v>96</v>
      </c>
      <c r="I448" s="224"/>
      <c r="J448" s="225">
        <f>ROUND(I448*H448,2)</f>
        <v>0</v>
      </c>
      <c r="K448" s="226"/>
      <c r="L448" s="44"/>
      <c r="M448" s="227" t="s">
        <v>1</v>
      </c>
      <c r="N448" s="228" t="s">
        <v>40</v>
      </c>
      <c r="O448" s="91"/>
      <c r="P448" s="229">
        <f>O448*H448</f>
        <v>0</v>
      </c>
      <c r="Q448" s="229">
        <v>0</v>
      </c>
      <c r="R448" s="229">
        <f>Q448*H448</f>
        <v>0</v>
      </c>
      <c r="S448" s="229">
        <v>0.068000000000000005</v>
      </c>
      <c r="T448" s="230">
        <f>S448*H448</f>
        <v>6.5280000000000005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1" t="s">
        <v>141</v>
      </c>
      <c r="AT448" s="231" t="s">
        <v>124</v>
      </c>
      <c r="AU448" s="231" t="s">
        <v>129</v>
      </c>
      <c r="AY448" s="17" t="s">
        <v>118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7" t="s">
        <v>129</v>
      </c>
      <c r="BK448" s="232">
        <f>ROUND(I448*H448,2)</f>
        <v>0</v>
      </c>
      <c r="BL448" s="17" t="s">
        <v>141</v>
      </c>
      <c r="BM448" s="231" t="s">
        <v>534</v>
      </c>
    </row>
    <row r="449" s="13" customFormat="1">
      <c r="A449" s="13"/>
      <c r="B449" s="243"/>
      <c r="C449" s="244"/>
      <c r="D449" s="233" t="s">
        <v>217</v>
      </c>
      <c r="E449" s="245" t="s">
        <v>1</v>
      </c>
      <c r="F449" s="246" t="s">
        <v>229</v>
      </c>
      <c r="G449" s="244"/>
      <c r="H449" s="245" t="s">
        <v>1</v>
      </c>
      <c r="I449" s="247"/>
      <c r="J449" s="244"/>
      <c r="K449" s="244"/>
      <c r="L449" s="248"/>
      <c r="M449" s="249"/>
      <c r="N449" s="250"/>
      <c r="O449" s="250"/>
      <c r="P449" s="250"/>
      <c r="Q449" s="250"/>
      <c r="R449" s="250"/>
      <c r="S449" s="250"/>
      <c r="T449" s="25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2" t="s">
        <v>217</v>
      </c>
      <c r="AU449" s="252" t="s">
        <v>129</v>
      </c>
      <c r="AV449" s="13" t="s">
        <v>82</v>
      </c>
      <c r="AW449" s="13" t="s">
        <v>30</v>
      </c>
      <c r="AX449" s="13" t="s">
        <v>74</v>
      </c>
      <c r="AY449" s="252" t="s">
        <v>118</v>
      </c>
    </row>
    <row r="450" s="13" customFormat="1">
      <c r="A450" s="13"/>
      <c r="B450" s="243"/>
      <c r="C450" s="244"/>
      <c r="D450" s="233" t="s">
        <v>217</v>
      </c>
      <c r="E450" s="245" t="s">
        <v>1</v>
      </c>
      <c r="F450" s="246" t="s">
        <v>230</v>
      </c>
      <c r="G450" s="244"/>
      <c r="H450" s="245" t="s">
        <v>1</v>
      </c>
      <c r="I450" s="247"/>
      <c r="J450" s="244"/>
      <c r="K450" s="244"/>
      <c r="L450" s="248"/>
      <c r="M450" s="249"/>
      <c r="N450" s="250"/>
      <c r="O450" s="250"/>
      <c r="P450" s="250"/>
      <c r="Q450" s="250"/>
      <c r="R450" s="250"/>
      <c r="S450" s="250"/>
      <c r="T450" s="25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2" t="s">
        <v>217</v>
      </c>
      <c r="AU450" s="252" t="s">
        <v>129</v>
      </c>
      <c r="AV450" s="13" t="s">
        <v>82</v>
      </c>
      <c r="AW450" s="13" t="s">
        <v>30</v>
      </c>
      <c r="AX450" s="13" t="s">
        <v>74</v>
      </c>
      <c r="AY450" s="252" t="s">
        <v>118</v>
      </c>
    </row>
    <row r="451" s="14" customFormat="1">
      <c r="A451" s="14"/>
      <c r="B451" s="253"/>
      <c r="C451" s="254"/>
      <c r="D451" s="233" t="s">
        <v>217</v>
      </c>
      <c r="E451" s="255" t="s">
        <v>1</v>
      </c>
      <c r="F451" s="256" t="s">
        <v>535</v>
      </c>
      <c r="G451" s="254"/>
      <c r="H451" s="257">
        <v>48</v>
      </c>
      <c r="I451" s="258"/>
      <c r="J451" s="254"/>
      <c r="K451" s="254"/>
      <c r="L451" s="259"/>
      <c r="M451" s="260"/>
      <c r="N451" s="261"/>
      <c r="O451" s="261"/>
      <c r="P451" s="261"/>
      <c r="Q451" s="261"/>
      <c r="R451" s="261"/>
      <c r="S451" s="261"/>
      <c r="T451" s="26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3" t="s">
        <v>217</v>
      </c>
      <c r="AU451" s="263" t="s">
        <v>129</v>
      </c>
      <c r="AV451" s="14" t="s">
        <v>129</v>
      </c>
      <c r="AW451" s="14" t="s">
        <v>30</v>
      </c>
      <c r="AX451" s="14" t="s">
        <v>74</v>
      </c>
      <c r="AY451" s="263" t="s">
        <v>118</v>
      </c>
    </row>
    <row r="452" s="13" customFormat="1">
      <c r="A452" s="13"/>
      <c r="B452" s="243"/>
      <c r="C452" s="244"/>
      <c r="D452" s="233" t="s">
        <v>217</v>
      </c>
      <c r="E452" s="245" t="s">
        <v>1</v>
      </c>
      <c r="F452" s="246" t="s">
        <v>234</v>
      </c>
      <c r="G452" s="244"/>
      <c r="H452" s="245" t="s">
        <v>1</v>
      </c>
      <c r="I452" s="247"/>
      <c r="J452" s="244"/>
      <c r="K452" s="244"/>
      <c r="L452" s="248"/>
      <c r="M452" s="249"/>
      <c r="N452" s="250"/>
      <c r="O452" s="250"/>
      <c r="P452" s="250"/>
      <c r="Q452" s="250"/>
      <c r="R452" s="250"/>
      <c r="S452" s="250"/>
      <c r="T452" s="25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2" t="s">
        <v>217</v>
      </c>
      <c r="AU452" s="252" t="s">
        <v>129</v>
      </c>
      <c r="AV452" s="13" t="s">
        <v>82</v>
      </c>
      <c r="AW452" s="13" t="s">
        <v>30</v>
      </c>
      <c r="AX452" s="13" t="s">
        <v>74</v>
      </c>
      <c r="AY452" s="252" t="s">
        <v>118</v>
      </c>
    </row>
    <row r="453" s="14" customFormat="1">
      <c r="A453" s="14"/>
      <c r="B453" s="253"/>
      <c r="C453" s="254"/>
      <c r="D453" s="233" t="s">
        <v>217</v>
      </c>
      <c r="E453" s="255" t="s">
        <v>1</v>
      </c>
      <c r="F453" s="256" t="s">
        <v>535</v>
      </c>
      <c r="G453" s="254"/>
      <c r="H453" s="257">
        <v>48</v>
      </c>
      <c r="I453" s="258"/>
      <c r="J453" s="254"/>
      <c r="K453" s="254"/>
      <c r="L453" s="259"/>
      <c r="M453" s="260"/>
      <c r="N453" s="261"/>
      <c r="O453" s="261"/>
      <c r="P453" s="261"/>
      <c r="Q453" s="261"/>
      <c r="R453" s="261"/>
      <c r="S453" s="261"/>
      <c r="T453" s="26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3" t="s">
        <v>217</v>
      </c>
      <c r="AU453" s="263" t="s">
        <v>129</v>
      </c>
      <c r="AV453" s="14" t="s">
        <v>129</v>
      </c>
      <c r="AW453" s="14" t="s">
        <v>30</v>
      </c>
      <c r="AX453" s="14" t="s">
        <v>74</v>
      </c>
      <c r="AY453" s="263" t="s">
        <v>118</v>
      </c>
    </row>
    <row r="454" s="15" customFormat="1">
      <c r="A454" s="15"/>
      <c r="B454" s="264"/>
      <c r="C454" s="265"/>
      <c r="D454" s="233" t="s">
        <v>217</v>
      </c>
      <c r="E454" s="266" t="s">
        <v>1</v>
      </c>
      <c r="F454" s="267" t="s">
        <v>224</v>
      </c>
      <c r="G454" s="265"/>
      <c r="H454" s="268">
        <v>96</v>
      </c>
      <c r="I454" s="269"/>
      <c r="J454" s="265"/>
      <c r="K454" s="265"/>
      <c r="L454" s="270"/>
      <c r="M454" s="271"/>
      <c r="N454" s="272"/>
      <c r="O454" s="272"/>
      <c r="P454" s="272"/>
      <c r="Q454" s="272"/>
      <c r="R454" s="272"/>
      <c r="S454" s="272"/>
      <c r="T454" s="273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4" t="s">
        <v>217</v>
      </c>
      <c r="AU454" s="274" t="s">
        <v>129</v>
      </c>
      <c r="AV454" s="15" t="s">
        <v>141</v>
      </c>
      <c r="AW454" s="15" t="s">
        <v>30</v>
      </c>
      <c r="AX454" s="15" t="s">
        <v>82</v>
      </c>
      <c r="AY454" s="274" t="s">
        <v>118</v>
      </c>
    </row>
    <row r="455" s="2" customFormat="1" ht="24.15" customHeight="1">
      <c r="A455" s="38"/>
      <c r="B455" s="39"/>
      <c r="C455" s="219" t="s">
        <v>536</v>
      </c>
      <c r="D455" s="219" t="s">
        <v>124</v>
      </c>
      <c r="E455" s="220" t="s">
        <v>537</v>
      </c>
      <c r="F455" s="221" t="s">
        <v>538</v>
      </c>
      <c r="G455" s="222" t="s">
        <v>227</v>
      </c>
      <c r="H455" s="223">
        <v>23.09</v>
      </c>
      <c r="I455" s="224"/>
      <c r="J455" s="225">
        <f>ROUND(I455*H455,2)</f>
        <v>0</v>
      </c>
      <c r="K455" s="226"/>
      <c r="L455" s="44"/>
      <c r="M455" s="227" t="s">
        <v>1</v>
      </c>
      <c r="N455" s="228" t="s">
        <v>40</v>
      </c>
      <c r="O455" s="91"/>
      <c r="P455" s="229">
        <f>O455*H455</f>
        <v>0</v>
      </c>
      <c r="Q455" s="229">
        <v>0</v>
      </c>
      <c r="R455" s="229">
        <f>Q455*H455</f>
        <v>0</v>
      </c>
      <c r="S455" s="229">
        <v>0.066000000000000003</v>
      </c>
      <c r="T455" s="230">
        <f>S455*H455</f>
        <v>1.5239400000000001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1" t="s">
        <v>141</v>
      </c>
      <c r="AT455" s="231" t="s">
        <v>124</v>
      </c>
      <c r="AU455" s="231" t="s">
        <v>129</v>
      </c>
      <c r="AY455" s="17" t="s">
        <v>118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7" t="s">
        <v>129</v>
      </c>
      <c r="BK455" s="232">
        <f>ROUND(I455*H455,2)</f>
        <v>0</v>
      </c>
      <c r="BL455" s="17" t="s">
        <v>141</v>
      </c>
      <c r="BM455" s="231" t="s">
        <v>539</v>
      </c>
    </row>
    <row r="456" s="13" customFormat="1">
      <c r="A456" s="13"/>
      <c r="B456" s="243"/>
      <c r="C456" s="244"/>
      <c r="D456" s="233" t="s">
        <v>217</v>
      </c>
      <c r="E456" s="245" t="s">
        <v>1</v>
      </c>
      <c r="F456" s="246" t="s">
        <v>218</v>
      </c>
      <c r="G456" s="244"/>
      <c r="H456" s="245" t="s">
        <v>1</v>
      </c>
      <c r="I456" s="247"/>
      <c r="J456" s="244"/>
      <c r="K456" s="244"/>
      <c r="L456" s="248"/>
      <c r="M456" s="249"/>
      <c r="N456" s="250"/>
      <c r="O456" s="250"/>
      <c r="P456" s="250"/>
      <c r="Q456" s="250"/>
      <c r="R456" s="250"/>
      <c r="S456" s="250"/>
      <c r="T456" s="25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2" t="s">
        <v>217</v>
      </c>
      <c r="AU456" s="252" t="s">
        <v>129</v>
      </c>
      <c r="AV456" s="13" t="s">
        <v>82</v>
      </c>
      <c r="AW456" s="13" t="s">
        <v>30</v>
      </c>
      <c r="AX456" s="13" t="s">
        <v>74</v>
      </c>
      <c r="AY456" s="252" t="s">
        <v>118</v>
      </c>
    </row>
    <row r="457" s="13" customFormat="1">
      <c r="A457" s="13"/>
      <c r="B457" s="243"/>
      <c r="C457" s="244"/>
      <c r="D457" s="233" t="s">
        <v>217</v>
      </c>
      <c r="E457" s="245" t="s">
        <v>1</v>
      </c>
      <c r="F457" s="246" t="s">
        <v>220</v>
      </c>
      <c r="G457" s="244"/>
      <c r="H457" s="245" t="s">
        <v>1</v>
      </c>
      <c r="I457" s="247"/>
      <c r="J457" s="244"/>
      <c r="K457" s="244"/>
      <c r="L457" s="248"/>
      <c r="M457" s="249"/>
      <c r="N457" s="250"/>
      <c r="O457" s="250"/>
      <c r="P457" s="250"/>
      <c r="Q457" s="250"/>
      <c r="R457" s="250"/>
      <c r="S457" s="250"/>
      <c r="T457" s="25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2" t="s">
        <v>217</v>
      </c>
      <c r="AU457" s="252" t="s">
        <v>129</v>
      </c>
      <c r="AV457" s="13" t="s">
        <v>82</v>
      </c>
      <c r="AW457" s="13" t="s">
        <v>30</v>
      </c>
      <c r="AX457" s="13" t="s">
        <v>74</v>
      </c>
      <c r="AY457" s="252" t="s">
        <v>118</v>
      </c>
    </row>
    <row r="458" s="14" customFormat="1">
      <c r="A458" s="14"/>
      <c r="B458" s="253"/>
      <c r="C458" s="254"/>
      <c r="D458" s="233" t="s">
        <v>217</v>
      </c>
      <c r="E458" s="255" t="s">
        <v>1</v>
      </c>
      <c r="F458" s="256" t="s">
        <v>540</v>
      </c>
      <c r="G458" s="254"/>
      <c r="H458" s="257">
        <v>12.881</v>
      </c>
      <c r="I458" s="258"/>
      <c r="J458" s="254"/>
      <c r="K458" s="254"/>
      <c r="L458" s="259"/>
      <c r="M458" s="260"/>
      <c r="N458" s="261"/>
      <c r="O458" s="261"/>
      <c r="P458" s="261"/>
      <c r="Q458" s="261"/>
      <c r="R458" s="261"/>
      <c r="S458" s="261"/>
      <c r="T458" s="26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3" t="s">
        <v>217</v>
      </c>
      <c r="AU458" s="263" t="s">
        <v>129</v>
      </c>
      <c r="AV458" s="14" t="s">
        <v>129</v>
      </c>
      <c r="AW458" s="14" t="s">
        <v>30</v>
      </c>
      <c r="AX458" s="14" t="s">
        <v>74</v>
      </c>
      <c r="AY458" s="263" t="s">
        <v>118</v>
      </c>
    </row>
    <row r="459" s="13" customFormat="1">
      <c r="A459" s="13"/>
      <c r="B459" s="243"/>
      <c r="C459" s="244"/>
      <c r="D459" s="233" t="s">
        <v>217</v>
      </c>
      <c r="E459" s="245" t="s">
        <v>1</v>
      </c>
      <c r="F459" s="246" t="s">
        <v>276</v>
      </c>
      <c r="G459" s="244"/>
      <c r="H459" s="245" t="s">
        <v>1</v>
      </c>
      <c r="I459" s="247"/>
      <c r="J459" s="244"/>
      <c r="K459" s="244"/>
      <c r="L459" s="248"/>
      <c r="M459" s="249"/>
      <c r="N459" s="250"/>
      <c r="O459" s="250"/>
      <c r="P459" s="250"/>
      <c r="Q459" s="250"/>
      <c r="R459" s="250"/>
      <c r="S459" s="250"/>
      <c r="T459" s="25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2" t="s">
        <v>217</v>
      </c>
      <c r="AU459" s="252" t="s">
        <v>129</v>
      </c>
      <c r="AV459" s="13" t="s">
        <v>82</v>
      </c>
      <c r="AW459" s="13" t="s">
        <v>30</v>
      </c>
      <c r="AX459" s="13" t="s">
        <v>74</v>
      </c>
      <c r="AY459" s="252" t="s">
        <v>118</v>
      </c>
    </row>
    <row r="460" s="14" customFormat="1">
      <c r="A460" s="14"/>
      <c r="B460" s="253"/>
      <c r="C460" s="254"/>
      <c r="D460" s="233" t="s">
        <v>217</v>
      </c>
      <c r="E460" s="255" t="s">
        <v>1</v>
      </c>
      <c r="F460" s="256" t="s">
        <v>541</v>
      </c>
      <c r="G460" s="254"/>
      <c r="H460" s="257">
        <v>10.209</v>
      </c>
      <c r="I460" s="258"/>
      <c r="J460" s="254"/>
      <c r="K460" s="254"/>
      <c r="L460" s="259"/>
      <c r="M460" s="260"/>
      <c r="N460" s="261"/>
      <c r="O460" s="261"/>
      <c r="P460" s="261"/>
      <c r="Q460" s="261"/>
      <c r="R460" s="261"/>
      <c r="S460" s="261"/>
      <c r="T460" s="26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3" t="s">
        <v>217</v>
      </c>
      <c r="AU460" s="263" t="s">
        <v>129</v>
      </c>
      <c r="AV460" s="14" t="s">
        <v>129</v>
      </c>
      <c r="AW460" s="14" t="s">
        <v>30</v>
      </c>
      <c r="AX460" s="14" t="s">
        <v>74</v>
      </c>
      <c r="AY460" s="263" t="s">
        <v>118</v>
      </c>
    </row>
    <row r="461" s="15" customFormat="1">
      <c r="A461" s="15"/>
      <c r="B461" s="264"/>
      <c r="C461" s="265"/>
      <c r="D461" s="233" t="s">
        <v>217</v>
      </c>
      <c r="E461" s="266" t="s">
        <v>1</v>
      </c>
      <c r="F461" s="267" t="s">
        <v>224</v>
      </c>
      <c r="G461" s="265"/>
      <c r="H461" s="268">
        <v>23.09</v>
      </c>
      <c r="I461" s="269"/>
      <c r="J461" s="265"/>
      <c r="K461" s="265"/>
      <c r="L461" s="270"/>
      <c r="M461" s="271"/>
      <c r="N461" s="272"/>
      <c r="O461" s="272"/>
      <c r="P461" s="272"/>
      <c r="Q461" s="272"/>
      <c r="R461" s="272"/>
      <c r="S461" s="272"/>
      <c r="T461" s="273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4" t="s">
        <v>217</v>
      </c>
      <c r="AU461" s="274" t="s">
        <v>129</v>
      </c>
      <c r="AV461" s="15" t="s">
        <v>141</v>
      </c>
      <c r="AW461" s="15" t="s">
        <v>30</v>
      </c>
      <c r="AX461" s="15" t="s">
        <v>82</v>
      </c>
      <c r="AY461" s="274" t="s">
        <v>118</v>
      </c>
    </row>
    <row r="462" s="2" customFormat="1" ht="24.15" customHeight="1">
      <c r="A462" s="38"/>
      <c r="B462" s="39"/>
      <c r="C462" s="219" t="s">
        <v>542</v>
      </c>
      <c r="D462" s="219" t="s">
        <v>124</v>
      </c>
      <c r="E462" s="220" t="s">
        <v>543</v>
      </c>
      <c r="F462" s="221" t="s">
        <v>544</v>
      </c>
      <c r="G462" s="222" t="s">
        <v>227</v>
      </c>
      <c r="H462" s="223">
        <v>23.09</v>
      </c>
      <c r="I462" s="224"/>
      <c r="J462" s="225">
        <f>ROUND(I462*H462,2)</f>
        <v>0</v>
      </c>
      <c r="K462" s="226"/>
      <c r="L462" s="44"/>
      <c r="M462" s="227" t="s">
        <v>1</v>
      </c>
      <c r="N462" s="228" t="s">
        <v>40</v>
      </c>
      <c r="O462" s="91"/>
      <c r="P462" s="229">
        <f>O462*H462</f>
        <v>0</v>
      </c>
      <c r="Q462" s="229">
        <v>0</v>
      </c>
      <c r="R462" s="229">
        <f>Q462*H462</f>
        <v>0</v>
      </c>
      <c r="S462" s="229">
        <v>0</v>
      </c>
      <c r="T462" s="230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1" t="s">
        <v>141</v>
      </c>
      <c r="AT462" s="231" t="s">
        <v>124</v>
      </c>
      <c r="AU462" s="231" t="s">
        <v>129</v>
      </c>
      <c r="AY462" s="17" t="s">
        <v>118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7" t="s">
        <v>129</v>
      </c>
      <c r="BK462" s="232">
        <f>ROUND(I462*H462,2)</f>
        <v>0</v>
      </c>
      <c r="BL462" s="17" t="s">
        <v>141</v>
      </c>
      <c r="BM462" s="231" t="s">
        <v>545</v>
      </c>
    </row>
    <row r="463" s="13" customFormat="1">
      <c r="A463" s="13"/>
      <c r="B463" s="243"/>
      <c r="C463" s="244"/>
      <c r="D463" s="233" t="s">
        <v>217</v>
      </c>
      <c r="E463" s="245" t="s">
        <v>1</v>
      </c>
      <c r="F463" s="246" t="s">
        <v>218</v>
      </c>
      <c r="G463" s="244"/>
      <c r="H463" s="245" t="s">
        <v>1</v>
      </c>
      <c r="I463" s="247"/>
      <c r="J463" s="244"/>
      <c r="K463" s="244"/>
      <c r="L463" s="248"/>
      <c r="M463" s="249"/>
      <c r="N463" s="250"/>
      <c r="O463" s="250"/>
      <c r="P463" s="250"/>
      <c r="Q463" s="250"/>
      <c r="R463" s="250"/>
      <c r="S463" s="250"/>
      <c r="T463" s="25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2" t="s">
        <v>217</v>
      </c>
      <c r="AU463" s="252" t="s">
        <v>129</v>
      </c>
      <c r="AV463" s="13" t="s">
        <v>82</v>
      </c>
      <c r="AW463" s="13" t="s">
        <v>30</v>
      </c>
      <c r="AX463" s="13" t="s">
        <v>74</v>
      </c>
      <c r="AY463" s="252" t="s">
        <v>118</v>
      </c>
    </row>
    <row r="464" s="13" customFormat="1">
      <c r="A464" s="13"/>
      <c r="B464" s="243"/>
      <c r="C464" s="244"/>
      <c r="D464" s="233" t="s">
        <v>217</v>
      </c>
      <c r="E464" s="245" t="s">
        <v>1</v>
      </c>
      <c r="F464" s="246" t="s">
        <v>220</v>
      </c>
      <c r="G464" s="244"/>
      <c r="H464" s="245" t="s">
        <v>1</v>
      </c>
      <c r="I464" s="247"/>
      <c r="J464" s="244"/>
      <c r="K464" s="244"/>
      <c r="L464" s="248"/>
      <c r="M464" s="249"/>
      <c r="N464" s="250"/>
      <c r="O464" s="250"/>
      <c r="P464" s="250"/>
      <c r="Q464" s="250"/>
      <c r="R464" s="250"/>
      <c r="S464" s="250"/>
      <c r="T464" s="25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2" t="s">
        <v>217</v>
      </c>
      <c r="AU464" s="252" t="s">
        <v>129</v>
      </c>
      <c r="AV464" s="13" t="s">
        <v>82</v>
      </c>
      <c r="AW464" s="13" t="s">
        <v>30</v>
      </c>
      <c r="AX464" s="13" t="s">
        <v>74</v>
      </c>
      <c r="AY464" s="252" t="s">
        <v>118</v>
      </c>
    </row>
    <row r="465" s="14" customFormat="1">
      <c r="A465" s="14"/>
      <c r="B465" s="253"/>
      <c r="C465" s="254"/>
      <c r="D465" s="233" t="s">
        <v>217</v>
      </c>
      <c r="E465" s="255" t="s">
        <v>1</v>
      </c>
      <c r="F465" s="256" t="s">
        <v>540</v>
      </c>
      <c r="G465" s="254"/>
      <c r="H465" s="257">
        <v>12.881</v>
      </c>
      <c r="I465" s="258"/>
      <c r="J465" s="254"/>
      <c r="K465" s="254"/>
      <c r="L465" s="259"/>
      <c r="M465" s="260"/>
      <c r="N465" s="261"/>
      <c r="O465" s="261"/>
      <c r="P465" s="261"/>
      <c r="Q465" s="261"/>
      <c r="R465" s="261"/>
      <c r="S465" s="261"/>
      <c r="T465" s="26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3" t="s">
        <v>217</v>
      </c>
      <c r="AU465" s="263" t="s">
        <v>129</v>
      </c>
      <c r="AV465" s="14" t="s">
        <v>129</v>
      </c>
      <c r="AW465" s="14" t="s">
        <v>30</v>
      </c>
      <c r="AX465" s="14" t="s">
        <v>74</v>
      </c>
      <c r="AY465" s="263" t="s">
        <v>118</v>
      </c>
    </row>
    <row r="466" s="13" customFormat="1">
      <c r="A466" s="13"/>
      <c r="B466" s="243"/>
      <c r="C466" s="244"/>
      <c r="D466" s="233" t="s">
        <v>217</v>
      </c>
      <c r="E466" s="245" t="s">
        <v>1</v>
      </c>
      <c r="F466" s="246" t="s">
        <v>276</v>
      </c>
      <c r="G466" s="244"/>
      <c r="H466" s="245" t="s">
        <v>1</v>
      </c>
      <c r="I466" s="247"/>
      <c r="J466" s="244"/>
      <c r="K466" s="244"/>
      <c r="L466" s="248"/>
      <c r="M466" s="249"/>
      <c r="N466" s="250"/>
      <c r="O466" s="250"/>
      <c r="P466" s="250"/>
      <c r="Q466" s="250"/>
      <c r="R466" s="250"/>
      <c r="S466" s="250"/>
      <c r="T466" s="25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2" t="s">
        <v>217</v>
      </c>
      <c r="AU466" s="252" t="s">
        <v>129</v>
      </c>
      <c r="AV466" s="13" t="s">
        <v>82</v>
      </c>
      <c r="AW466" s="13" t="s">
        <v>30</v>
      </c>
      <c r="AX466" s="13" t="s">
        <v>74</v>
      </c>
      <c r="AY466" s="252" t="s">
        <v>118</v>
      </c>
    </row>
    <row r="467" s="14" customFormat="1">
      <c r="A467" s="14"/>
      <c r="B467" s="253"/>
      <c r="C467" s="254"/>
      <c r="D467" s="233" t="s">
        <v>217</v>
      </c>
      <c r="E467" s="255" t="s">
        <v>1</v>
      </c>
      <c r="F467" s="256" t="s">
        <v>541</v>
      </c>
      <c r="G467" s="254"/>
      <c r="H467" s="257">
        <v>10.209</v>
      </c>
      <c r="I467" s="258"/>
      <c r="J467" s="254"/>
      <c r="K467" s="254"/>
      <c r="L467" s="259"/>
      <c r="M467" s="260"/>
      <c r="N467" s="261"/>
      <c r="O467" s="261"/>
      <c r="P467" s="261"/>
      <c r="Q467" s="261"/>
      <c r="R467" s="261"/>
      <c r="S467" s="261"/>
      <c r="T467" s="26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3" t="s">
        <v>217</v>
      </c>
      <c r="AU467" s="263" t="s">
        <v>129</v>
      </c>
      <c r="AV467" s="14" t="s">
        <v>129</v>
      </c>
      <c r="AW467" s="14" t="s">
        <v>30</v>
      </c>
      <c r="AX467" s="14" t="s">
        <v>74</v>
      </c>
      <c r="AY467" s="263" t="s">
        <v>118</v>
      </c>
    </row>
    <row r="468" s="15" customFormat="1">
      <c r="A468" s="15"/>
      <c r="B468" s="264"/>
      <c r="C468" s="265"/>
      <c r="D468" s="233" t="s">
        <v>217</v>
      </c>
      <c r="E468" s="266" t="s">
        <v>1</v>
      </c>
      <c r="F468" s="267" t="s">
        <v>224</v>
      </c>
      <c r="G468" s="265"/>
      <c r="H468" s="268">
        <v>23.09</v>
      </c>
      <c r="I468" s="269"/>
      <c r="J468" s="265"/>
      <c r="K468" s="265"/>
      <c r="L468" s="270"/>
      <c r="M468" s="271"/>
      <c r="N468" s="272"/>
      <c r="O468" s="272"/>
      <c r="P468" s="272"/>
      <c r="Q468" s="272"/>
      <c r="R468" s="272"/>
      <c r="S468" s="272"/>
      <c r="T468" s="273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4" t="s">
        <v>217</v>
      </c>
      <c r="AU468" s="274" t="s">
        <v>129</v>
      </c>
      <c r="AV468" s="15" t="s">
        <v>141</v>
      </c>
      <c r="AW468" s="15" t="s">
        <v>30</v>
      </c>
      <c r="AX468" s="15" t="s">
        <v>82</v>
      </c>
      <c r="AY468" s="274" t="s">
        <v>118</v>
      </c>
    </row>
    <row r="469" s="2" customFormat="1" ht="24.15" customHeight="1">
      <c r="A469" s="38"/>
      <c r="B469" s="39"/>
      <c r="C469" s="219" t="s">
        <v>546</v>
      </c>
      <c r="D469" s="219" t="s">
        <v>124</v>
      </c>
      <c r="E469" s="220" t="s">
        <v>547</v>
      </c>
      <c r="F469" s="221" t="s">
        <v>548</v>
      </c>
      <c r="G469" s="222" t="s">
        <v>227</v>
      </c>
      <c r="H469" s="223">
        <v>23.09</v>
      </c>
      <c r="I469" s="224"/>
      <c r="J469" s="225">
        <f>ROUND(I469*H469,2)</f>
        <v>0</v>
      </c>
      <c r="K469" s="226"/>
      <c r="L469" s="44"/>
      <c r="M469" s="227" t="s">
        <v>1</v>
      </c>
      <c r="N469" s="228" t="s">
        <v>40</v>
      </c>
      <c r="O469" s="91"/>
      <c r="P469" s="229">
        <f>O469*H469</f>
        <v>0</v>
      </c>
      <c r="Q469" s="229">
        <v>0.084470000000000003</v>
      </c>
      <c r="R469" s="229">
        <f>Q469*H469</f>
        <v>1.9504123</v>
      </c>
      <c r="S469" s="229">
        <v>0</v>
      </c>
      <c r="T469" s="230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1" t="s">
        <v>141</v>
      </c>
      <c r="AT469" s="231" t="s">
        <v>124</v>
      </c>
      <c r="AU469" s="231" t="s">
        <v>129</v>
      </c>
      <c r="AY469" s="17" t="s">
        <v>118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7" t="s">
        <v>129</v>
      </c>
      <c r="BK469" s="232">
        <f>ROUND(I469*H469,2)</f>
        <v>0</v>
      </c>
      <c r="BL469" s="17" t="s">
        <v>141</v>
      </c>
      <c r="BM469" s="231" t="s">
        <v>549</v>
      </c>
    </row>
    <row r="470" s="13" customFormat="1">
      <c r="A470" s="13"/>
      <c r="B470" s="243"/>
      <c r="C470" s="244"/>
      <c r="D470" s="233" t="s">
        <v>217</v>
      </c>
      <c r="E470" s="245" t="s">
        <v>1</v>
      </c>
      <c r="F470" s="246" t="s">
        <v>218</v>
      </c>
      <c r="G470" s="244"/>
      <c r="H470" s="245" t="s">
        <v>1</v>
      </c>
      <c r="I470" s="247"/>
      <c r="J470" s="244"/>
      <c r="K470" s="244"/>
      <c r="L470" s="248"/>
      <c r="M470" s="249"/>
      <c r="N470" s="250"/>
      <c r="O470" s="250"/>
      <c r="P470" s="250"/>
      <c r="Q470" s="250"/>
      <c r="R470" s="250"/>
      <c r="S470" s="250"/>
      <c r="T470" s="25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2" t="s">
        <v>217</v>
      </c>
      <c r="AU470" s="252" t="s">
        <v>129</v>
      </c>
      <c r="AV470" s="13" t="s">
        <v>82</v>
      </c>
      <c r="AW470" s="13" t="s">
        <v>30</v>
      </c>
      <c r="AX470" s="13" t="s">
        <v>74</v>
      </c>
      <c r="AY470" s="252" t="s">
        <v>118</v>
      </c>
    </row>
    <row r="471" s="13" customFormat="1">
      <c r="A471" s="13"/>
      <c r="B471" s="243"/>
      <c r="C471" s="244"/>
      <c r="D471" s="233" t="s">
        <v>217</v>
      </c>
      <c r="E471" s="245" t="s">
        <v>1</v>
      </c>
      <c r="F471" s="246" t="s">
        <v>220</v>
      </c>
      <c r="G471" s="244"/>
      <c r="H471" s="245" t="s">
        <v>1</v>
      </c>
      <c r="I471" s="247"/>
      <c r="J471" s="244"/>
      <c r="K471" s="244"/>
      <c r="L471" s="248"/>
      <c r="M471" s="249"/>
      <c r="N471" s="250"/>
      <c r="O471" s="250"/>
      <c r="P471" s="250"/>
      <c r="Q471" s="250"/>
      <c r="R471" s="250"/>
      <c r="S471" s="250"/>
      <c r="T471" s="25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2" t="s">
        <v>217</v>
      </c>
      <c r="AU471" s="252" t="s">
        <v>129</v>
      </c>
      <c r="AV471" s="13" t="s">
        <v>82</v>
      </c>
      <c r="AW471" s="13" t="s">
        <v>30</v>
      </c>
      <c r="AX471" s="13" t="s">
        <v>74</v>
      </c>
      <c r="AY471" s="252" t="s">
        <v>118</v>
      </c>
    </row>
    <row r="472" s="14" customFormat="1">
      <c r="A472" s="14"/>
      <c r="B472" s="253"/>
      <c r="C472" s="254"/>
      <c r="D472" s="233" t="s">
        <v>217</v>
      </c>
      <c r="E472" s="255" t="s">
        <v>1</v>
      </c>
      <c r="F472" s="256" t="s">
        <v>540</v>
      </c>
      <c r="G472" s="254"/>
      <c r="H472" s="257">
        <v>12.881</v>
      </c>
      <c r="I472" s="258"/>
      <c r="J472" s="254"/>
      <c r="K472" s="254"/>
      <c r="L472" s="259"/>
      <c r="M472" s="260"/>
      <c r="N472" s="261"/>
      <c r="O472" s="261"/>
      <c r="P472" s="261"/>
      <c r="Q472" s="261"/>
      <c r="R472" s="261"/>
      <c r="S472" s="261"/>
      <c r="T472" s="26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3" t="s">
        <v>217</v>
      </c>
      <c r="AU472" s="263" t="s">
        <v>129</v>
      </c>
      <c r="AV472" s="14" t="s">
        <v>129</v>
      </c>
      <c r="AW472" s="14" t="s">
        <v>30</v>
      </c>
      <c r="AX472" s="14" t="s">
        <v>74</v>
      </c>
      <c r="AY472" s="263" t="s">
        <v>118</v>
      </c>
    </row>
    <row r="473" s="13" customFormat="1">
      <c r="A473" s="13"/>
      <c r="B473" s="243"/>
      <c r="C473" s="244"/>
      <c r="D473" s="233" t="s">
        <v>217</v>
      </c>
      <c r="E473" s="245" t="s">
        <v>1</v>
      </c>
      <c r="F473" s="246" t="s">
        <v>276</v>
      </c>
      <c r="G473" s="244"/>
      <c r="H473" s="245" t="s">
        <v>1</v>
      </c>
      <c r="I473" s="247"/>
      <c r="J473" s="244"/>
      <c r="K473" s="244"/>
      <c r="L473" s="248"/>
      <c r="M473" s="249"/>
      <c r="N473" s="250"/>
      <c r="O473" s="250"/>
      <c r="P473" s="250"/>
      <c r="Q473" s="250"/>
      <c r="R473" s="250"/>
      <c r="S473" s="250"/>
      <c r="T473" s="25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2" t="s">
        <v>217</v>
      </c>
      <c r="AU473" s="252" t="s">
        <v>129</v>
      </c>
      <c r="AV473" s="13" t="s">
        <v>82</v>
      </c>
      <c r="AW473" s="13" t="s">
        <v>30</v>
      </c>
      <c r="AX473" s="13" t="s">
        <v>74</v>
      </c>
      <c r="AY473" s="252" t="s">
        <v>118</v>
      </c>
    </row>
    <row r="474" s="14" customFormat="1">
      <c r="A474" s="14"/>
      <c r="B474" s="253"/>
      <c r="C474" s="254"/>
      <c r="D474" s="233" t="s">
        <v>217</v>
      </c>
      <c r="E474" s="255" t="s">
        <v>1</v>
      </c>
      <c r="F474" s="256" t="s">
        <v>541</v>
      </c>
      <c r="G474" s="254"/>
      <c r="H474" s="257">
        <v>10.209</v>
      </c>
      <c r="I474" s="258"/>
      <c r="J474" s="254"/>
      <c r="K474" s="254"/>
      <c r="L474" s="259"/>
      <c r="M474" s="260"/>
      <c r="N474" s="261"/>
      <c r="O474" s="261"/>
      <c r="P474" s="261"/>
      <c r="Q474" s="261"/>
      <c r="R474" s="261"/>
      <c r="S474" s="261"/>
      <c r="T474" s="26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3" t="s">
        <v>217</v>
      </c>
      <c r="AU474" s="263" t="s">
        <v>129</v>
      </c>
      <c r="AV474" s="14" t="s">
        <v>129</v>
      </c>
      <c r="AW474" s="14" t="s">
        <v>30</v>
      </c>
      <c r="AX474" s="14" t="s">
        <v>74</v>
      </c>
      <c r="AY474" s="263" t="s">
        <v>118</v>
      </c>
    </row>
    <row r="475" s="15" customFormat="1">
      <c r="A475" s="15"/>
      <c r="B475" s="264"/>
      <c r="C475" s="265"/>
      <c r="D475" s="233" t="s">
        <v>217</v>
      </c>
      <c r="E475" s="266" t="s">
        <v>1</v>
      </c>
      <c r="F475" s="267" t="s">
        <v>224</v>
      </c>
      <c r="G475" s="265"/>
      <c r="H475" s="268">
        <v>23.09</v>
      </c>
      <c r="I475" s="269"/>
      <c r="J475" s="265"/>
      <c r="K475" s="265"/>
      <c r="L475" s="270"/>
      <c r="M475" s="271"/>
      <c r="N475" s="272"/>
      <c r="O475" s="272"/>
      <c r="P475" s="272"/>
      <c r="Q475" s="272"/>
      <c r="R475" s="272"/>
      <c r="S475" s="272"/>
      <c r="T475" s="27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74" t="s">
        <v>217</v>
      </c>
      <c r="AU475" s="274" t="s">
        <v>129</v>
      </c>
      <c r="AV475" s="15" t="s">
        <v>141</v>
      </c>
      <c r="AW475" s="15" t="s">
        <v>30</v>
      </c>
      <c r="AX475" s="15" t="s">
        <v>82</v>
      </c>
      <c r="AY475" s="274" t="s">
        <v>118</v>
      </c>
    </row>
    <row r="476" s="2" customFormat="1" ht="24.15" customHeight="1">
      <c r="A476" s="38"/>
      <c r="B476" s="39"/>
      <c r="C476" s="219" t="s">
        <v>550</v>
      </c>
      <c r="D476" s="219" t="s">
        <v>124</v>
      </c>
      <c r="E476" s="220" t="s">
        <v>551</v>
      </c>
      <c r="F476" s="221" t="s">
        <v>552</v>
      </c>
      <c r="G476" s="222" t="s">
        <v>227</v>
      </c>
      <c r="H476" s="223">
        <v>11.545</v>
      </c>
      <c r="I476" s="224"/>
      <c r="J476" s="225">
        <f>ROUND(I476*H476,2)</f>
        <v>0</v>
      </c>
      <c r="K476" s="226"/>
      <c r="L476" s="44"/>
      <c r="M476" s="227" t="s">
        <v>1</v>
      </c>
      <c r="N476" s="228" t="s">
        <v>40</v>
      </c>
      <c r="O476" s="91"/>
      <c r="P476" s="229">
        <f>O476*H476</f>
        <v>0</v>
      </c>
      <c r="Q476" s="229">
        <v>0.0015299999999999999</v>
      </c>
      <c r="R476" s="229">
        <f>Q476*H476</f>
        <v>0.017663849999999998</v>
      </c>
      <c r="S476" s="229">
        <v>0</v>
      </c>
      <c r="T476" s="230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1" t="s">
        <v>141</v>
      </c>
      <c r="AT476" s="231" t="s">
        <v>124</v>
      </c>
      <c r="AU476" s="231" t="s">
        <v>129</v>
      </c>
      <c r="AY476" s="17" t="s">
        <v>118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7" t="s">
        <v>129</v>
      </c>
      <c r="BK476" s="232">
        <f>ROUND(I476*H476,2)</f>
        <v>0</v>
      </c>
      <c r="BL476" s="17" t="s">
        <v>141</v>
      </c>
      <c r="BM476" s="231" t="s">
        <v>553</v>
      </c>
    </row>
    <row r="477" s="13" customFormat="1">
      <c r="A477" s="13"/>
      <c r="B477" s="243"/>
      <c r="C477" s="244"/>
      <c r="D477" s="233" t="s">
        <v>217</v>
      </c>
      <c r="E477" s="245" t="s">
        <v>1</v>
      </c>
      <c r="F477" s="246" t="s">
        <v>218</v>
      </c>
      <c r="G477" s="244"/>
      <c r="H477" s="245" t="s">
        <v>1</v>
      </c>
      <c r="I477" s="247"/>
      <c r="J477" s="244"/>
      <c r="K477" s="244"/>
      <c r="L477" s="248"/>
      <c r="M477" s="249"/>
      <c r="N477" s="250"/>
      <c r="O477" s="250"/>
      <c r="P477" s="250"/>
      <c r="Q477" s="250"/>
      <c r="R477" s="250"/>
      <c r="S477" s="250"/>
      <c r="T477" s="25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2" t="s">
        <v>217</v>
      </c>
      <c r="AU477" s="252" t="s">
        <v>129</v>
      </c>
      <c r="AV477" s="13" t="s">
        <v>82</v>
      </c>
      <c r="AW477" s="13" t="s">
        <v>30</v>
      </c>
      <c r="AX477" s="13" t="s">
        <v>74</v>
      </c>
      <c r="AY477" s="252" t="s">
        <v>118</v>
      </c>
    </row>
    <row r="478" s="13" customFormat="1">
      <c r="A478" s="13"/>
      <c r="B478" s="243"/>
      <c r="C478" s="244"/>
      <c r="D478" s="233" t="s">
        <v>217</v>
      </c>
      <c r="E478" s="245" t="s">
        <v>1</v>
      </c>
      <c r="F478" s="246" t="s">
        <v>554</v>
      </c>
      <c r="G478" s="244"/>
      <c r="H478" s="245" t="s">
        <v>1</v>
      </c>
      <c r="I478" s="247"/>
      <c r="J478" s="244"/>
      <c r="K478" s="244"/>
      <c r="L478" s="248"/>
      <c r="M478" s="249"/>
      <c r="N478" s="250"/>
      <c r="O478" s="250"/>
      <c r="P478" s="250"/>
      <c r="Q478" s="250"/>
      <c r="R478" s="250"/>
      <c r="S478" s="250"/>
      <c r="T478" s="25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2" t="s">
        <v>217</v>
      </c>
      <c r="AU478" s="252" t="s">
        <v>129</v>
      </c>
      <c r="AV478" s="13" t="s">
        <v>82</v>
      </c>
      <c r="AW478" s="13" t="s">
        <v>30</v>
      </c>
      <c r="AX478" s="13" t="s">
        <v>74</v>
      </c>
      <c r="AY478" s="252" t="s">
        <v>118</v>
      </c>
    </row>
    <row r="479" s="13" customFormat="1">
      <c r="A479" s="13"/>
      <c r="B479" s="243"/>
      <c r="C479" s="244"/>
      <c r="D479" s="233" t="s">
        <v>217</v>
      </c>
      <c r="E479" s="245" t="s">
        <v>1</v>
      </c>
      <c r="F479" s="246" t="s">
        <v>220</v>
      </c>
      <c r="G479" s="244"/>
      <c r="H479" s="245" t="s">
        <v>1</v>
      </c>
      <c r="I479" s="247"/>
      <c r="J479" s="244"/>
      <c r="K479" s="244"/>
      <c r="L479" s="248"/>
      <c r="M479" s="249"/>
      <c r="N479" s="250"/>
      <c r="O479" s="250"/>
      <c r="P479" s="250"/>
      <c r="Q479" s="250"/>
      <c r="R479" s="250"/>
      <c r="S479" s="250"/>
      <c r="T479" s="25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2" t="s">
        <v>217</v>
      </c>
      <c r="AU479" s="252" t="s">
        <v>129</v>
      </c>
      <c r="AV479" s="13" t="s">
        <v>82</v>
      </c>
      <c r="AW479" s="13" t="s">
        <v>30</v>
      </c>
      <c r="AX479" s="13" t="s">
        <v>74</v>
      </c>
      <c r="AY479" s="252" t="s">
        <v>118</v>
      </c>
    </row>
    <row r="480" s="14" customFormat="1">
      <c r="A480" s="14"/>
      <c r="B480" s="253"/>
      <c r="C480" s="254"/>
      <c r="D480" s="233" t="s">
        <v>217</v>
      </c>
      <c r="E480" s="255" t="s">
        <v>1</v>
      </c>
      <c r="F480" s="256" t="s">
        <v>540</v>
      </c>
      <c r="G480" s="254"/>
      <c r="H480" s="257">
        <v>12.881</v>
      </c>
      <c r="I480" s="258"/>
      <c r="J480" s="254"/>
      <c r="K480" s="254"/>
      <c r="L480" s="259"/>
      <c r="M480" s="260"/>
      <c r="N480" s="261"/>
      <c r="O480" s="261"/>
      <c r="P480" s="261"/>
      <c r="Q480" s="261"/>
      <c r="R480" s="261"/>
      <c r="S480" s="261"/>
      <c r="T480" s="26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3" t="s">
        <v>217</v>
      </c>
      <c r="AU480" s="263" t="s">
        <v>129</v>
      </c>
      <c r="AV480" s="14" t="s">
        <v>129</v>
      </c>
      <c r="AW480" s="14" t="s">
        <v>30</v>
      </c>
      <c r="AX480" s="14" t="s">
        <v>74</v>
      </c>
      <c r="AY480" s="263" t="s">
        <v>118</v>
      </c>
    </row>
    <row r="481" s="13" customFormat="1">
      <c r="A481" s="13"/>
      <c r="B481" s="243"/>
      <c r="C481" s="244"/>
      <c r="D481" s="233" t="s">
        <v>217</v>
      </c>
      <c r="E481" s="245" t="s">
        <v>1</v>
      </c>
      <c r="F481" s="246" t="s">
        <v>276</v>
      </c>
      <c r="G481" s="244"/>
      <c r="H481" s="245" t="s">
        <v>1</v>
      </c>
      <c r="I481" s="247"/>
      <c r="J481" s="244"/>
      <c r="K481" s="244"/>
      <c r="L481" s="248"/>
      <c r="M481" s="249"/>
      <c r="N481" s="250"/>
      <c r="O481" s="250"/>
      <c r="P481" s="250"/>
      <c r="Q481" s="250"/>
      <c r="R481" s="250"/>
      <c r="S481" s="250"/>
      <c r="T481" s="25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2" t="s">
        <v>217</v>
      </c>
      <c r="AU481" s="252" t="s">
        <v>129</v>
      </c>
      <c r="AV481" s="13" t="s">
        <v>82</v>
      </c>
      <c r="AW481" s="13" t="s">
        <v>30</v>
      </c>
      <c r="AX481" s="13" t="s">
        <v>74</v>
      </c>
      <c r="AY481" s="252" t="s">
        <v>118</v>
      </c>
    </row>
    <row r="482" s="14" customFormat="1">
      <c r="A482" s="14"/>
      <c r="B482" s="253"/>
      <c r="C482" s="254"/>
      <c r="D482" s="233" t="s">
        <v>217</v>
      </c>
      <c r="E482" s="255" t="s">
        <v>1</v>
      </c>
      <c r="F482" s="256" t="s">
        <v>541</v>
      </c>
      <c r="G482" s="254"/>
      <c r="H482" s="257">
        <v>10.209</v>
      </c>
      <c r="I482" s="258"/>
      <c r="J482" s="254"/>
      <c r="K482" s="254"/>
      <c r="L482" s="259"/>
      <c r="M482" s="260"/>
      <c r="N482" s="261"/>
      <c r="O482" s="261"/>
      <c r="P482" s="261"/>
      <c r="Q482" s="261"/>
      <c r="R482" s="261"/>
      <c r="S482" s="261"/>
      <c r="T482" s="26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3" t="s">
        <v>217</v>
      </c>
      <c r="AU482" s="263" t="s">
        <v>129</v>
      </c>
      <c r="AV482" s="14" t="s">
        <v>129</v>
      </c>
      <c r="AW482" s="14" t="s">
        <v>30</v>
      </c>
      <c r="AX482" s="14" t="s">
        <v>74</v>
      </c>
      <c r="AY482" s="263" t="s">
        <v>118</v>
      </c>
    </row>
    <row r="483" s="15" customFormat="1">
      <c r="A483" s="15"/>
      <c r="B483" s="264"/>
      <c r="C483" s="265"/>
      <c r="D483" s="233" t="s">
        <v>217</v>
      </c>
      <c r="E483" s="266" t="s">
        <v>1</v>
      </c>
      <c r="F483" s="267" t="s">
        <v>224</v>
      </c>
      <c r="G483" s="265"/>
      <c r="H483" s="268">
        <v>23.09</v>
      </c>
      <c r="I483" s="269"/>
      <c r="J483" s="265"/>
      <c r="K483" s="265"/>
      <c r="L483" s="270"/>
      <c r="M483" s="271"/>
      <c r="N483" s="272"/>
      <c r="O483" s="272"/>
      <c r="P483" s="272"/>
      <c r="Q483" s="272"/>
      <c r="R483" s="272"/>
      <c r="S483" s="272"/>
      <c r="T483" s="27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74" t="s">
        <v>217</v>
      </c>
      <c r="AU483" s="274" t="s">
        <v>129</v>
      </c>
      <c r="AV483" s="15" t="s">
        <v>141</v>
      </c>
      <c r="AW483" s="15" t="s">
        <v>30</v>
      </c>
      <c r="AX483" s="15" t="s">
        <v>82</v>
      </c>
      <c r="AY483" s="274" t="s">
        <v>118</v>
      </c>
    </row>
    <row r="484" s="14" customFormat="1">
      <c r="A484" s="14"/>
      <c r="B484" s="253"/>
      <c r="C484" s="254"/>
      <c r="D484" s="233" t="s">
        <v>217</v>
      </c>
      <c r="E484" s="254"/>
      <c r="F484" s="256" t="s">
        <v>555</v>
      </c>
      <c r="G484" s="254"/>
      <c r="H484" s="257">
        <v>11.545</v>
      </c>
      <c r="I484" s="258"/>
      <c r="J484" s="254"/>
      <c r="K484" s="254"/>
      <c r="L484" s="259"/>
      <c r="M484" s="260"/>
      <c r="N484" s="261"/>
      <c r="O484" s="261"/>
      <c r="P484" s="261"/>
      <c r="Q484" s="261"/>
      <c r="R484" s="261"/>
      <c r="S484" s="261"/>
      <c r="T484" s="26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3" t="s">
        <v>217</v>
      </c>
      <c r="AU484" s="263" t="s">
        <v>129</v>
      </c>
      <c r="AV484" s="14" t="s">
        <v>129</v>
      </c>
      <c r="AW484" s="14" t="s">
        <v>4</v>
      </c>
      <c r="AX484" s="14" t="s">
        <v>82</v>
      </c>
      <c r="AY484" s="263" t="s">
        <v>118</v>
      </c>
    </row>
    <row r="485" s="2" customFormat="1" ht="24.15" customHeight="1">
      <c r="A485" s="38"/>
      <c r="B485" s="39"/>
      <c r="C485" s="219" t="s">
        <v>556</v>
      </c>
      <c r="D485" s="219" t="s">
        <v>124</v>
      </c>
      <c r="E485" s="220" t="s">
        <v>557</v>
      </c>
      <c r="F485" s="221" t="s">
        <v>558</v>
      </c>
      <c r="G485" s="222" t="s">
        <v>227</v>
      </c>
      <c r="H485" s="223">
        <v>23.09</v>
      </c>
      <c r="I485" s="224"/>
      <c r="J485" s="225">
        <f>ROUND(I485*H485,2)</f>
        <v>0</v>
      </c>
      <c r="K485" s="226"/>
      <c r="L485" s="44"/>
      <c r="M485" s="227" t="s">
        <v>1</v>
      </c>
      <c r="N485" s="228" t="s">
        <v>40</v>
      </c>
      <c r="O485" s="91"/>
      <c r="P485" s="229">
        <f>O485*H485</f>
        <v>0</v>
      </c>
      <c r="Q485" s="229">
        <v>0.0041000000000000003</v>
      </c>
      <c r="R485" s="229">
        <f>Q485*H485</f>
        <v>0.094669000000000003</v>
      </c>
      <c r="S485" s="229">
        <v>0</v>
      </c>
      <c r="T485" s="230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1" t="s">
        <v>141</v>
      </c>
      <c r="AT485" s="231" t="s">
        <v>124</v>
      </c>
      <c r="AU485" s="231" t="s">
        <v>129</v>
      </c>
      <c r="AY485" s="17" t="s">
        <v>118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17" t="s">
        <v>129</v>
      </c>
      <c r="BK485" s="232">
        <f>ROUND(I485*H485,2)</f>
        <v>0</v>
      </c>
      <c r="BL485" s="17" t="s">
        <v>141</v>
      </c>
      <c r="BM485" s="231" t="s">
        <v>559</v>
      </c>
    </row>
    <row r="486" s="13" customFormat="1">
      <c r="A486" s="13"/>
      <c r="B486" s="243"/>
      <c r="C486" s="244"/>
      <c r="D486" s="233" t="s">
        <v>217</v>
      </c>
      <c r="E486" s="245" t="s">
        <v>1</v>
      </c>
      <c r="F486" s="246" t="s">
        <v>218</v>
      </c>
      <c r="G486" s="244"/>
      <c r="H486" s="245" t="s">
        <v>1</v>
      </c>
      <c r="I486" s="247"/>
      <c r="J486" s="244"/>
      <c r="K486" s="244"/>
      <c r="L486" s="248"/>
      <c r="M486" s="249"/>
      <c r="N486" s="250"/>
      <c r="O486" s="250"/>
      <c r="P486" s="250"/>
      <c r="Q486" s="250"/>
      <c r="R486" s="250"/>
      <c r="S486" s="250"/>
      <c r="T486" s="25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2" t="s">
        <v>217</v>
      </c>
      <c r="AU486" s="252" t="s">
        <v>129</v>
      </c>
      <c r="AV486" s="13" t="s">
        <v>82</v>
      </c>
      <c r="AW486" s="13" t="s">
        <v>30</v>
      </c>
      <c r="AX486" s="13" t="s">
        <v>74</v>
      </c>
      <c r="AY486" s="252" t="s">
        <v>118</v>
      </c>
    </row>
    <row r="487" s="13" customFormat="1">
      <c r="A487" s="13"/>
      <c r="B487" s="243"/>
      <c r="C487" s="244"/>
      <c r="D487" s="233" t="s">
        <v>217</v>
      </c>
      <c r="E487" s="245" t="s">
        <v>1</v>
      </c>
      <c r="F487" s="246" t="s">
        <v>220</v>
      </c>
      <c r="G487" s="244"/>
      <c r="H487" s="245" t="s">
        <v>1</v>
      </c>
      <c r="I487" s="247"/>
      <c r="J487" s="244"/>
      <c r="K487" s="244"/>
      <c r="L487" s="248"/>
      <c r="M487" s="249"/>
      <c r="N487" s="250"/>
      <c r="O487" s="250"/>
      <c r="P487" s="250"/>
      <c r="Q487" s="250"/>
      <c r="R487" s="250"/>
      <c r="S487" s="250"/>
      <c r="T487" s="25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2" t="s">
        <v>217</v>
      </c>
      <c r="AU487" s="252" t="s">
        <v>129</v>
      </c>
      <c r="AV487" s="13" t="s">
        <v>82</v>
      </c>
      <c r="AW487" s="13" t="s">
        <v>30</v>
      </c>
      <c r="AX487" s="13" t="s">
        <v>74</v>
      </c>
      <c r="AY487" s="252" t="s">
        <v>118</v>
      </c>
    </row>
    <row r="488" s="14" customFormat="1">
      <c r="A488" s="14"/>
      <c r="B488" s="253"/>
      <c r="C488" s="254"/>
      <c r="D488" s="233" t="s">
        <v>217</v>
      </c>
      <c r="E488" s="255" t="s">
        <v>1</v>
      </c>
      <c r="F488" s="256" t="s">
        <v>540</v>
      </c>
      <c r="G488" s="254"/>
      <c r="H488" s="257">
        <v>12.881</v>
      </c>
      <c r="I488" s="258"/>
      <c r="J488" s="254"/>
      <c r="K488" s="254"/>
      <c r="L488" s="259"/>
      <c r="M488" s="260"/>
      <c r="N488" s="261"/>
      <c r="O488" s="261"/>
      <c r="P488" s="261"/>
      <c r="Q488" s="261"/>
      <c r="R488" s="261"/>
      <c r="S488" s="261"/>
      <c r="T488" s="26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3" t="s">
        <v>217</v>
      </c>
      <c r="AU488" s="263" t="s">
        <v>129</v>
      </c>
      <c r="AV488" s="14" t="s">
        <v>129</v>
      </c>
      <c r="AW488" s="14" t="s">
        <v>30</v>
      </c>
      <c r="AX488" s="14" t="s">
        <v>74</v>
      </c>
      <c r="AY488" s="263" t="s">
        <v>118</v>
      </c>
    </row>
    <row r="489" s="13" customFormat="1">
      <c r="A489" s="13"/>
      <c r="B489" s="243"/>
      <c r="C489" s="244"/>
      <c r="D489" s="233" t="s">
        <v>217</v>
      </c>
      <c r="E489" s="245" t="s">
        <v>1</v>
      </c>
      <c r="F489" s="246" t="s">
        <v>276</v>
      </c>
      <c r="G489" s="244"/>
      <c r="H489" s="245" t="s">
        <v>1</v>
      </c>
      <c r="I489" s="247"/>
      <c r="J489" s="244"/>
      <c r="K489" s="244"/>
      <c r="L489" s="248"/>
      <c r="M489" s="249"/>
      <c r="N489" s="250"/>
      <c r="O489" s="250"/>
      <c r="P489" s="250"/>
      <c r="Q489" s="250"/>
      <c r="R489" s="250"/>
      <c r="S489" s="250"/>
      <c r="T489" s="25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2" t="s">
        <v>217</v>
      </c>
      <c r="AU489" s="252" t="s">
        <v>129</v>
      </c>
      <c r="AV489" s="13" t="s">
        <v>82</v>
      </c>
      <c r="AW489" s="13" t="s">
        <v>30</v>
      </c>
      <c r="AX489" s="13" t="s">
        <v>74</v>
      </c>
      <c r="AY489" s="252" t="s">
        <v>118</v>
      </c>
    </row>
    <row r="490" s="14" customFormat="1">
      <c r="A490" s="14"/>
      <c r="B490" s="253"/>
      <c r="C490" s="254"/>
      <c r="D490" s="233" t="s">
        <v>217</v>
      </c>
      <c r="E490" s="255" t="s">
        <v>1</v>
      </c>
      <c r="F490" s="256" t="s">
        <v>541</v>
      </c>
      <c r="G490" s="254"/>
      <c r="H490" s="257">
        <v>10.209</v>
      </c>
      <c r="I490" s="258"/>
      <c r="J490" s="254"/>
      <c r="K490" s="254"/>
      <c r="L490" s="259"/>
      <c r="M490" s="260"/>
      <c r="N490" s="261"/>
      <c r="O490" s="261"/>
      <c r="P490" s="261"/>
      <c r="Q490" s="261"/>
      <c r="R490" s="261"/>
      <c r="S490" s="261"/>
      <c r="T490" s="26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3" t="s">
        <v>217</v>
      </c>
      <c r="AU490" s="263" t="s">
        <v>129</v>
      </c>
      <c r="AV490" s="14" t="s">
        <v>129</v>
      </c>
      <c r="AW490" s="14" t="s">
        <v>30</v>
      </c>
      <c r="AX490" s="14" t="s">
        <v>74</v>
      </c>
      <c r="AY490" s="263" t="s">
        <v>118</v>
      </c>
    </row>
    <row r="491" s="15" customFormat="1">
      <c r="A491" s="15"/>
      <c r="B491" s="264"/>
      <c r="C491" s="265"/>
      <c r="D491" s="233" t="s">
        <v>217</v>
      </c>
      <c r="E491" s="266" t="s">
        <v>1</v>
      </c>
      <c r="F491" s="267" t="s">
        <v>224</v>
      </c>
      <c r="G491" s="265"/>
      <c r="H491" s="268">
        <v>23.09</v>
      </c>
      <c r="I491" s="269"/>
      <c r="J491" s="265"/>
      <c r="K491" s="265"/>
      <c r="L491" s="270"/>
      <c r="M491" s="271"/>
      <c r="N491" s="272"/>
      <c r="O491" s="272"/>
      <c r="P491" s="272"/>
      <c r="Q491" s="272"/>
      <c r="R491" s="272"/>
      <c r="S491" s="272"/>
      <c r="T491" s="273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74" t="s">
        <v>217</v>
      </c>
      <c r="AU491" s="274" t="s">
        <v>129</v>
      </c>
      <c r="AV491" s="15" t="s">
        <v>141</v>
      </c>
      <c r="AW491" s="15" t="s">
        <v>30</v>
      </c>
      <c r="AX491" s="15" t="s">
        <v>82</v>
      </c>
      <c r="AY491" s="274" t="s">
        <v>118</v>
      </c>
    </row>
    <row r="492" s="2" customFormat="1" ht="37.8" customHeight="1">
      <c r="A492" s="38"/>
      <c r="B492" s="39"/>
      <c r="C492" s="219" t="s">
        <v>560</v>
      </c>
      <c r="D492" s="219" t="s">
        <v>124</v>
      </c>
      <c r="E492" s="220" t="s">
        <v>561</v>
      </c>
      <c r="F492" s="221" t="s">
        <v>562</v>
      </c>
      <c r="G492" s="222" t="s">
        <v>227</v>
      </c>
      <c r="H492" s="223">
        <v>30</v>
      </c>
      <c r="I492" s="224"/>
      <c r="J492" s="225">
        <f>ROUND(I492*H492,2)</f>
        <v>0</v>
      </c>
      <c r="K492" s="226"/>
      <c r="L492" s="44"/>
      <c r="M492" s="227" t="s">
        <v>1</v>
      </c>
      <c r="N492" s="228" t="s">
        <v>40</v>
      </c>
      <c r="O492" s="91"/>
      <c r="P492" s="229">
        <f>O492*H492</f>
        <v>0</v>
      </c>
      <c r="Q492" s="229">
        <v>0</v>
      </c>
      <c r="R492" s="229">
        <f>Q492*H492</f>
        <v>0</v>
      </c>
      <c r="S492" s="229">
        <v>0</v>
      </c>
      <c r="T492" s="230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1" t="s">
        <v>141</v>
      </c>
      <c r="AT492" s="231" t="s">
        <v>124</v>
      </c>
      <c r="AU492" s="231" t="s">
        <v>129</v>
      </c>
      <c r="AY492" s="17" t="s">
        <v>118</v>
      </c>
      <c r="BE492" s="232">
        <f>IF(N492="základní",J492,0)</f>
        <v>0</v>
      </c>
      <c r="BF492" s="232">
        <f>IF(N492="snížená",J492,0)</f>
        <v>0</v>
      </c>
      <c r="BG492" s="232">
        <f>IF(N492="zákl. přenesená",J492,0)</f>
        <v>0</v>
      </c>
      <c r="BH492" s="232">
        <f>IF(N492="sníž. přenesená",J492,0)</f>
        <v>0</v>
      </c>
      <c r="BI492" s="232">
        <f>IF(N492="nulová",J492,0)</f>
        <v>0</v>
      </c>
      <c r="BJ492" s="17" t="s">
        <v>129</v>
      </c>
      <c r="BK492" s="232">
        <f>ROUND(I492*H492,2)</f>
        <v>0</v>
      </c>
      <c r="BL492" s="17" t="s">
        <v>141</v>
      </c>
      <c r="BM492" s="231" t="s">
        <v>563</v>
      </c>
    </row>
    <row r="493" s="13" customFormat="1">
      <c r="A493" s="13"/>
      <c r="B493" s="243"/>
      <c r="C493" s="244"/>
      <c r="D493" s="233" t="s">
        <v>217</v>
      </c>
      <c r="E493" s="245" t="s">
        <v>1</v>
      </c>
      <c r="F493" s="246" t="s">
        <v>218</v>
      </c>
      <c r="G493" s="244"/>
      <c r="H493" s="245" t="s">
        <v>1</v>
      </c>
      <c r="I493" s="247"/>
      <c r="J493" s="244"/>
      <c r="K493" s="244"/>
      <c r="L493" s="248"/>
      <c r="M493" s="249"/>
      <c r="N493" s="250"/>
      <c r="O493" s="250"/>
      <c r="P493" s="250"/>
      <c r="Q493" s="250"/>
      <c r="R493" s="250"/>
      <c r="S493" s="250"/>
      <c r="T493" s="25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2" t="s">
        <v>217</v>
      </c>
      <c r="AU493" s="252" t="s">
        <v>129</v>
      </c>
      <c r="AV493" s="13" t="s">
        <v>82</v>
      </c>
      <c r="AW493" s="13" t="s">
        <v>30</v>
      </c>
      <c r="AX493" s="13" t="s">
        <v>74</v>
      </c>
      <c r="AY493" s="252" t="s">
        <v>118</v>
      </c>
    </row>
    <row r="494" s="13" customFormat="1">
      <c r="A494" s="13"/>
      <c r="B494" s="243"/>
      <c r="C494" s="244"/>
      <c r="D494" s="233" t="s">
        <v>217</v>
      </c>
      <c r="E494" s="245" t="s">
        <v>1</v>
      </c>
      <c r="F494" s="246" t="s">
        <v>514</v>
      </c>
      <c r="G494" s="244"/>
      <c r="H494" s="245" t="s">
        <v>1</v>
      </c>
      <c r="I494" s="247"/>
      <c r="J494" s="244"/>
      <c r="K494" s="244"/>
      <c r="L494" s="248"/>
      <c r="M494" s="249"/>
      <c r="N494" s="250"/>
      <c r="O494" s="250"/>
      <c r="P494" s="250"/>
      <c r="Q494" s="250"/>
      <c r="R494" s="250"/>
      <c r="S494" s="250"/>
      <c r="T494" s="25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2" t="s">
        <v>217</v>
      </c>
      <c r="AU494" s="252" t="s">
        <v>129</v>
      </c>
      <c r="AV494" s="13" t="s">
        <v>82</v>
      </c>
      <c r="AW494" s="13" t="s">
        <v>30</v>
      </c>
      <c r="AX494" s="13" t="s">
        <v>74</v>
      </c>
      <c r="AY494" s="252" t="s">
        <v>118</v>
      </c>
    </row>
    <row r="495" s="14" customFormat="1">
      <c r="A495" s="14"/>
      <c r="B495" s="253"/>
      <c r="C495" s="254"/>
      <c r="D495" s="233" t="s">
        <v>217</v>
      </c>
      <c r="E495" s="255" t="s">
        <v>1</v>
      </c>
      <c r="F495" s="256" t="s">
        <v>564</v>
      </c>
      <c r="G495" s="254"/>
      <c r="H495" s="257">
        <v>16.5</v>
      </c>
      <c r="I495" s="258"/>
      <c r="J495" s="254"/>
      <c r="K495" s="254"/>
      <c r="L495" s="259"/>
      <c r="M495" s="260"/>
      <c r="N495" s="261"/>
      <c r="O495" s="261"/>
      <c r="P495" s="261"/>
      <c r="Q495" s="261"/>
      <c r="R495" s="261"/>
      <c r="S495" s="261"/>
      <c r="T495" s="26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3" t="s">
        <v>217</v>
      </c>
      <c r="AU495" s="263" t="s">
        <v>129</v>
      </c>
      <c r="AV495" s="14" t="s">
        <v>129</v>
      </c>
      <c r="AW495" s="14" t="s">
        <v>30</v>
      </c>
      <c r="AX495" s="14" t="s">
        <v>74</v>
      </c>
      <c r="AY495" s="263" t="s">
        <v>118</v>
      </c>
    </row>
    <row r="496" s="13" customFormat="1">
      <c r="A496" s="13"/>
      <c r="B496" s="243"/>
      <c r="C496" s="244"/>
      <c r="D496" s="233" t="s">
        <v>217</v>
      </c>
      <c r="E496" s="245" t="s">
        <v>1</v>
      </c>
      <c r="F496" s="246" t="s">
        <v>516</v>
      </c>
      <c r="G496" s="244"/>
      <c r="H496" s="245" t="s">
        <v>1</v>
      </c>
      <c r="I496" s="247"/>
      <c r="J496" s="244"/>
      <c r="K496" s="244"/>
      <c r="L496" s="248"/>
      <c r="M496" s="249"/>
      <c r="N496" s="250"/>
      <c r="O496" s="250"/>
      <c r="P496" s="250"/>
      <c r="Q496" s="250"/>
      <c r="R496" s="250"/>
      <c r="S496" s="250"/>
      <c r="T496" s="25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2" t="s">
        <v>217</v>
      </c>
      <c r="AU496" s="252" t="s">
        <v>129</v>
      </c>
      <c r="AV496" s="13" t="s">
        <v>82</v>
      </c>
      <c r="AW496" s="13" t="s">
        <v>30</v>
      </c>
      <c r="AX496" s="13" t="s">
        <v>74</v>
      </c>
      <c r="AY496" s="252" t="s">
        <v>118</v>
      </c>
    </row>
    <row r="497" s="14" customFormat="1">
      <c r="A497" s="14"/>
      <c r="B497" s="253"/>
      <c r="C497" s="254"/>
      <c r="D497" s="233" t="s">
        <v>217</v>
      </c>
      <c r="E497" s="255" t="s">
        <v>1</v>
      </c>
      <c r="F497" s="256" t="s">
        <v>565</v>
      </c>
      <c r="G497" s="254"/>
      <c r="H497" s="257">
        <v>13.5</v>
      </c>
      <c r="I497" s="258"/>
      <c r="J497" s="254"/>
      <c r="K497" s="254"/>
      <c r="L497" s="259"/>
      <c r="M497" s="260"/>
      <c r="N497" s="261"/>
      <c r="O497" s="261"/>
      <c r="P497" s="261"/>
      <c r="Q497" s="261"/>
      <c r="R497" s="261"/>
      <c r="S497" s="261"/>
      <c r="T497" s="26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3" t="s">
        <v>217</v>
      </c>
      <c r="AU497" s="263" t="s">
        <v>129</v>
      </c>
      <c r="AV497" s="14" t="s">
        <v>129</v>
      </c>
      <c r="AW497" s="14" t="s">
        <v>30</v>
      </c>
      <c r="AX497" s="14" t="s">
        <v>74</v>
      </c>
      <c r="AY497" s="263" t="s">
        <v>118</v>
      </c>
    </row>
    <row r="498" s="15" customFormat="1">
      <c r="A498" s="15"/>
      <c r="B498" s="264"/>
      <c r="C498" s="265"/>
      <c r="D498" s="233" t="s">
        <v>217</v>
      </c>
      <c r="E498" s="266" t="s">
        <v>1</v>
      </c>
      <c r="F498" s="267" t="s">
        <v>224</v>
      </c>
      <c r="G498" s="265"/>
      <c r="H498" s="268">
        <v>30</v>
      </c>
      <c r="I498" s="269"/>
      <c r="J498" s="265"/>
      <c r="K498" s="265"/>
      <c r="L498" s="270"/>
      <c r="M498" s="271"/>
      <c r="N498" s="272"/>
      <c r="O498" s="272"/>
      <c r="P498" s="272"/>
      <c r="Q498" s="272"/>
      <c r="R498" s="272"/>
      <c r="S498" s="272"/>
      <c r="T498" s="273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4" t="s">
        <v>217</v>
      </c>
      <c r="AU498" s="274" t="s">
        <v>129</v>
      </c>
      <c r="AV498" s="15" t="s">
        <v>141</v>
      </c>
      <c r="AW498" s="15" t="s">
        <v>30</v>
      </c>
      <c r="AX498" s="15" t="s">
        <v>82</v>
      </c>
      <c r="AY498" s="274" t="s">
        <v>118</v>
      </c>
    </row>
    <row r="499" s="2" customFormat="1" ht="37.8" customHeight="1">
      <c r="A499" s="38"/>
      <c r="B499" s="39"/>
      <c r="C499" s="219" t="s">
        <v>566</v>
      </c>
      <c r="D499" s="219" t="s">
        <v>124</v>
      </c>
      <c r="E499" s="220" t="s">
        <v>567</v>
      </c>
      <c r="F499" s="221" t="s">
        <v>568</v>
      </c>
      <c r="G499" s="222" t="s">
        <v>227</v>
      </c>
      <c r="H499" s="223">
        <v>150</v>
      </c>
      <c r="I499" s="224"/>
      <c r="J499" s="225">
        <f>ROUND(I499*H499,2)</f>
        <v>0</v>
      </c>
      <c r="K499" s="226"/>
      <c r="L499" s="44"/>
      <c r="M499" s="227" t="s">
        <v>1</v>
      </c>
      <c r="N499" s="228" t="s">
        <v>40</v>
      </c>
      <c r="O499" s="91"/>
      <c r="P499" s="229">
        <f>O499*H499</f>
        <v>0</v>
      </c>
      <c r="Q499" s="229">
        <v>0</v>
      </c>
      <c r="R499" s="229">
        <f>Q499*H499</f>
        <v>0</v>
      </c>
      <c r="S499" s="229">
        <v>0</v>
      </c>
      <c r="T499" s="230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31" t="s">
        <v>141</v>
      </c>
      <c r="AT499" s="231" t="s">
        <v>124</v>
      </c>
      <c r="AU499" s="231" t="s">
        <v>129</v>
      </c>
      <c r="AY499" s="17" t="s">
        <v>118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7" t="s">
        <v>129</v>
      </c>
      <c r="BK499" s="232">
        <f>ROUND(I499*H499,2)</f>
        <v>0</v>
      </c>
      <c r="BL499" s="17" t="s">
        <v>141</v>
      </c>
      <c r="BM499" s="231" t="s">
        <v>569</v>
      </c>
    </row>
    <row r="500" s="14" customFormat="1">
      <c r="A500" s="14"/>
      <c r="B500" s="253"/>
      <c r="C500" s="254"/>
      <c r="D500" s="233" t="s">
        <v>217</v>
      </c>
      <c r="E500" s="254"/>
      <c r="F500" s="256" t="s">
        <v>570</v>
      </c>
      <c r="G500" s="254"/>
      <c r="H500" s="257">
        <v>150</v>
      </c>
      <c r="I500" s="258"/>
      <c r="J500" s="254"/>
      <c r="K500" s="254"/>
      <c r="L500" s="259"/>
      <c r="M500" s="260"/>
      <c r="N500" s="261"/>
      <c r="O500" s="261"/>
      <c r="P500" s="261"/>
      <c r="Q500" s="261"/>
      <c r="R500" s="261"/>
      <c r="S500" s="261"/>
      <c r="T500" s="26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3" t="s">
        <v>217</v>
      </c>
      <c r="AU500" s="263" t="s">
        <v>129</v>
      </c>
      <c r="AV500" s="14" t="s">
        <v>129</v>
      </c>
      <c r="AW500" s="14" t="s">
        <v>4</v>
      </c>
      <c r="AX500" s="14" t="s">
        <v>82</v>
      </c>
      <c r="AY500" s="263" t="s">
        <v>118</v>
      </c>
    </row>
    <row r="501" s="12" customFormat="1" ht="22.8" customHeight="1">
      <c r="A501" s="12"/>
      <c r="B501" s="203"/>
      <c r="C501" s="204"/>
      <c r="D501" s="205" t="s">
        <v>73</v>
      </c>
      <c r="E501" s="217" t="s">
        <v>571</v>
      </c>
      <c r="F501" s="217" t="s">
        <v>572</v>
      </c>
      <c r="G501" s="204"/>
      <c r="H501" s="204"/>
      <c r="I501" s="207"/>
      <c r="J501" s="218">
        <f>BK501</f>
        <v>0</v>
      </c>
      <c r="K501" s="204"/>
      <c r="L501" s="209"/>
      <c r="M501" s="210"/>
      <c r="N501" s="211"/>
      <c r="O501" s="211"/>
      <c r="P501" s="212">
        <f>SUM(P502:P524)</f>
        <v>0</v>
      </c>
      <c r="Q501" s="211"/>
      <c r="R501" s="212">
        <f>SUM(R502:R524)</f>
        <v>0</v>
      </c>
      <c r="S501" s="211"/>
      <c r="T501" s="213">
        <f>SUM(T502:T524)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4" t="s">
        <v>82</v>
      </c>
      <c r="AT501" s="215" t="s">
        <v>73</v>
      </c>
      <c r="AU501" s="215" t="s">
        <v>82</v>
      </c>
      <c r="AY501" s="214" t="s">
        <v>118</v>
      </c>
      <c r="BK501" s="216">
        <f>SUM(BK502:BK524)</f>
        <v>0</v>
      </c>
    </row>
    <row r="502" s="2" customFormat="1" ht="24.15" customHeight="1">
      <c r="A502" s="38"/>
      <c r="B502" s="39"/>
      <c r="C502" s="219" t="s">
        <v>573</v>
      </c>
      <c r="D502" s="219" t="s">
        <v>124</v>
      </c>
      <c r="E502" s="220" t="s">
        <v>574</v>
      </c>
      <c r="F502" s="221" t="s">
        <v>575</v>
      </c>
      <c r="G502" s="222" t="s">
        <v>250</v>
      </c>
      <c r="H502" s="223">
        <v>72.122</v>
      </c>
      <c r="I502" s="224"/>
      <c r="J502" s="225">
        <f>ROUND(I502*H502,2)</f>
        <v>0</v>
      </c>
      <c r="K502" s="226"/>
      <c r="L502" s="44"/>
      <c r="M502" s="227" t="s">
        <v>1</v>
      </c>
      <c r="N502" s="228" t="s">
        <v>40</v>
      </c>
      <c r="O502" s="91"/>
      <c r="P502" s="229">
        <f>O502*H502</f>
        <v>0</v>
      </c>
      <c r="Q502" s="229">
        <v>0</v>
      </c>
      <c r="R502" s="229">
        <f>Q502*H502</f>
        <v>0</v>
      </c>
      <c r="S502" s="229">
        <v>0</v>
      </c>
      <c r="T502" s="230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1" t="s">
        <v>141</v>
      </c>
      <c r="AT502" s="231" t="s">
        <v>124</v>
      </c>
      <c r="AU502" s="231" t="s">
        <v>129</v>
      </c>
      <c r="AY502" s="17" t="s">
        <v>118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7" t="s">
        <v>129</v>
      </c>
      <c r="BK502" s="232">
        <f>ROUND(I502*H502,2)</f>
        <v>0</v>
      </c>
      <c r="BL502" s="17" t="s">
        <v>141</v>
      </c>
      <c r="BM502" s="231" t="s">
        <v>576</v>
      </c>
    </row>
    <row r="503" s="2" customFormat="1" ht="33" customHeight="1">
      <c r="A503" s="38"/>
      <c r="B503" s="39"/>
      <c r="C503" s="219" t="s">
        <v>577</v>
      </c>
      <c r="D503" s="219" t="s">
        <v>124</v>
      </c>
      <c r="E503" s="220" t="s">
        <v>578</v>
      </c>
      <c r="F503" s="221" t="s">
        <v>579</v>
      </c>
      <c r="G503" s="222" t="s">
        <v>250</v>
      </c>
      <c r="H503" s="223">
        <v>144.244</v>
      </c>
      <c r="I503" s="224"/>
      <c r="J503" s="225">
        <f>ROUND(I503*H503,2)</f>
        <v>0</v>
      </c>
      <c r="K503" s="226"/>
      <c r="L503" s="44"/>
      <c r="M503" s="227" t="s">
        <v>1</v>
      </c>
      <c r="N503" s="228" t="s">
        <v>40</v>
      </c>
      <c r="O503" s="91"/>
      <c r="P503" s="229">
        <f>O503*H503</f>
        <v>0</v>
      </c>
      <c r="Q503" s="229">
        <v>0</v>
      </c>
      <c r="R503" s="229">
        <f>Q503*H503</f>
        <v>0</v>
      </c>
      <c r="S503" s="229">
        <v>0</v>
      </c>
      <c r="T503" s="230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1" t="s">
        <v>141</v>
      </c>
      <c r="AT503" s="231" t="s">
        <v>124</v>
      </c>
      <c r="AU503" s="231" t="s">
        <v>129</v>
      </c>
      <c r="AY503" s="17" t="s">
        <v>118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7" t="s">
        <v>129</v>
      </c>
      <c r="BK503" s="232">
        <f>ROUND(I503*H503,2)</f>
        <v>0</v>
      </c>
      <c r="BL503" s="17" t="s">
        <v>141</v>
      </c>
      <c r="BM503" s="231" t="s">
        <v>580</v>
      </c>
    </row>
    <row r="504" s="14" customFormat="1">
      <c r="A504" s="14"/>
      <c r="B504" s="253"/>
      <c r="C504" s="254"/>
      <c r="D504" s="233" t="s">
        <v>217</v>
      </c>
      <c r="E504" s="254"/>
      <c r="F504" s="256" t="s">
        <v>581</v>
      </c>
      <c r="G504" s="254"/>
      <c r="H504" s="257">
        <v>144.244</v>
      </c>
      <c r="I504" s="258"/>
      <c r="J504" s="254"/>
      <c r="K504" s="254"/>
      <c r="L504" s="259"/>
      <c r="M504" s="260"/>
      <c r="N504" s="261"/>
      <c r="O504" s="261"/>
      <c r="P504" s="261"/>
      <c r="Q504" s="261"/>
      <c r="R504" s="261"/>
      <c r="S504" s="261"/>
      <c r="T504" s="26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3" t="s">
        <v>217</v>
      </c>
      <c r="AU504" s="263" t="s">
        <v>129</v>
      </c>
      <c r="AV504" s="14" t="s">
        <v>129</v>
      </c>
      <c r="AW504" s="14" t="s">
        <v>4</v>
      </c>
      <c r="AX504" s="14" t="s">
        <v>82</v>
      </c>
      <c r="AY504" s="263" t="s">
        <v>118</v>
      </c>
    </row>
    <row r="505" s="2" customFormat="1" ht="24.15" customHeight="1">
      <c r="A505" s="38"/>
      <c r="B505" s="39"/>
      <c r="C505" s="219" t="s">
        <v>582</v>
      </c>
      <c r="D505" s="219" t="s">
        <v>124</v>
      </c>
      <c r="E505" s="220" t="s">
        <v>583</v>
      </c>
      <c r="F505" s="221" t="s">
        <v>584</v>
      </c>
      <c r="G505" s="222" t="s">
        <v>250</v>
      </c>
      <c r="H505" s="223">
        <v>72.122</v>
      </c>
      <c r="I505" s="224"/>
      <c r="J505" s="225">
        <f>ROUND(I505*H505,2)</f>
        <v>0</v>
      </c>
      <c r="K505" s="226"/>
      <c r="L505" s="44"/>
      <c r="M505" s="227" t="s">
        <v>1</v>
      </c>
      <c r="N505" s="228" t="s">
        <v>40</v>
      </c>
      <c r="O505" s="91"/>
      <c r="P505" s="229">
        <f>O505*H505</f>
        <v>0</v>
      </c>
      <c r="Q505" s="229">
        <v>0</v>
      </c>
      <c r="R505" s="229">
        <f>Q505*H505</f>
        <v>0</v>
      </c>
      <c r="S505" s="229">
        <v>0</v>
      </c>
      <c r="T505" s="230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1" t="s">
        <v>141</v>
      </c>
      <c r="AT505" s="231" t="s">
        <v>124</v>
      </c>
      <c r="AU505" s="231" t="s">
        <v>129</v>
      </c>
      <c r="AY505" s="17" t="s">
        <v>118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17" t="s">
        <v>129</v>
      </c>
      <c r="BK505" s="232">
        <f>ROUND(I505*H505,2)</f>
        <v>0</v>
      </c>
      <c r="BL505" s="17" t="s">
        <v>141</v>
      </c>
      <c r="BM505" s="231" t="s">
        <v>585</v>
      </c>
    </row>
    <row r="506" s="2" customFormat="1" ht="24.15" customHeight="1">
      <c r="A506" s="38"/>
      <c r="B506" s="39"/>
      <c r="C506" s="219" t="s">
        <v>586</v>
      </c>
      <c r="D506" s="219" t="s">
        <v>124</v>
      </c>
      <c r="E506" s="220" t="s">
        <v>587</v>
      </c>
      <c r="F506" s="221" t="s">
        <v>588</v>
      </c>
      <c r="G506" s="222" t="s">
        <v>250</v>
      </c>
      <c r="H506" s="223">
        <v>360.61000000000001</v>
      </c>
      <c r="I506" s="224"/>
      <c r="J506" s="225">
        <f>ROUND(I506*H506,2)</f>
        <v>0</v>
      </c>
      <c r="K506" s="226"/>
      <c r="L506" s="44"/>
      <c r="M506" s="227" t="s">
        <v>1</v>
      </c>
      <c r="N506" s="228" t="s">
        <v>40</v>
      </c>
      <c r="O506" s="91"/>
      <c r="P506" s="229">
        <f>O506*H506</f>
        <v>0</v>
      </c>
      <c r="Q506" s="229">
        <v>0</v>
      </c>
      <c r="R506" s="229">
        <f>Q506*H506</f>
        <v>0</v>
      </c>
      <c r="S506" s="229">
        <v>0</v>
      </c>
      <c r="T506" s="230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31" t="s">
        <v>141</v>
      </c>
      <c r="AT506" s="231" t="s">
        <v>124</v>
      </c>
      <c r="AU506" s="231" t="s">
        <v>129</v>
      </c>
      <c r="AY506" s="17" t="s">
        <v>118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7" t="s">
        <v>129</v>
      </c>
      <c r="BK506" s="232">
        <f>ROUND(I506*H506,2)</f>
        <v>0</v>
      </c>
      <c r="BL506" s="17" t="s">
        <v>141</v>
      </c>
      <c r="BM506" s="231" t="s">
        <v>589</v>
      </c>
    </row>
    <row r="507" s="14" customFormat="1">
      <c r="A507" s="14"/>
      <c r="B507" s="253"/>
      <c r="C507" s="254"/>
      <c r="D507" s="233" t="s">
        <v>217</v>
      </c>
      <c r="E507" s="254"/>
      <c r="F507" s="256" t="s">
        <v>590</v>
      </c>
      <c r="G507" s="254"/>
      <c r="H507" s="257">
        <v>360.61000000000001</v>
      </c>
      <c r="I507" s="258"/>
      <c r="J507" s="254"/>
      <c r="K507" s="254"/>
      <c r="L507" s="259"/>
      <c r="M507" s="260"/>
      <c r="N507" s="261"/>
      <c r="O507" s="261"/>
      <c r="P507" s="261"/>
      <c r="Q507" s="261"/>
      <c r="R507" s="261"/>
      <c r="S507" s="261"/>
      <c r="T507" s="26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3" t="s">
        <v>217</v>
      </c>
      <c r="AU507" s="263" t="s">
        <v>129</v>
      </c>
      <c r="AV507" s="14" t="s">
        <v>129</v>
      </c>
      <c r="AW507" s="14" t="s">
        <v>4</v>
      </c>
      <c r="AX507" s="14" t="s">
        <v>82</v>
      </c>
      <c r="AY507" s="263" t="s">
        <v>118</v>
      </c>
    </row>
    <row r="508" s="2" customFormat="1" ht="33" customHeight="1">
      <c r="A508" s="38"/>
      <c r="B508" s="39"/>
      <c r="C508" s="219" t="s">
        <v>591</v>
      </c>
      <c r="D508" s="219" t="s">
        <v>124</v>
      </c>
      <c r="E508" s="220" t="s">
        <v>592</v>
      </c>
      <c r="F508" s="221" t="s">
        <v>593</v>
      </c>
      <c r="G508" s="222" t="s">
        <v>250</v>
      </c>
      <c r="H508" s="223">
        <v>2.4740000000000002</v>
      </c>
      <c r="I508" s="224"/>
      <c r="J508" s="225">
        <f>ROUND(I508*H508,2)</f>
        <v>0</v>
      </c>
      <c r="K508" s="226"/>
      <c r="L508" s="44"/>
      <c r="M508" s="227" t="s">
        <v>1</v>
      </c>
      <c r="N508" s="228" t="s">
        <v>40</v>
      </c>
      <c r="O508" s="91"/>
      <c r="P508" s="229">
        <f>O508*H508</f>
        <v>0</v>
      </c>
      <c r="Q508" s="229">
        <v>0</v>
      </c>
      <c r="R508" s="229">
        <f>Q508*H508</f>
        <v>0</v>
      </c>
      <c r="S508" s="229">
        <v>0</v>
      </c>
      <c r="T508" s="230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1" t="s">
        <v>141</v>
      </c>
      <c r="AT508" s="231" t="s">
        <v>124</v>
      </c>
      <c r="AU508" s="231" t="s">
        <v>129</v>
      </c>
      <c r="AY508" s="17" t="s">
        <v>118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17" t="s">
        <v>129</v>
      </c>
      <c r="BK508" s="232">
        <f>ROUND(I508*H508,2)</f>
        <v>0</v>
      </c>
      <c r="BL508" s="17" t="s">
        <v>141</v>
      </c>
      <c r="BM508" s="231" t="s">
        <v>594</v>
      </c>
    </row>
    <row r="509" s="14" customFormat="1">
      <c r="A509" s="14"/>
      <c r="B509" s="253"/>
      <c r="C509" s="254"/>
      <c r="D509" s="233" t="s">
        <v>217</v>
      </c>
      <c r="E509" s="254"/>
      <c r="F509" s="256" t="s">
        <v>595</v>
      </c>
      <c r="G509" s="254"/>
      <c r="H509" s="257">
        <v>2.4740000000000002</v>
      </c>
      <c r="I509" s="258"/>
      <c r="J509" s="254"/>
      <c r="K509" s="254"/>
      <c r="L509" s="259"/>
      <c r="M509" s="260"/>
      <c r="N509" s="261"/>
      <c r="O509" s="261"/>
      <c r="P509" s="261"/>
      <c r="Q509" s="261"/>
      <c r="R509" s="261"/>
      <c r="S509" s="261"/>
      <c r="T509" s="26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3" t="s">
        <v>217</v>
      </c>
      <c r="AU509" s="263" t="s">
        <v>129</v>
      </c>
      <c r="AV509" s="14" t="s">
        <v>129</v>
      </c>
      <c r="AW509" s="14" t="s">
        <v>4</v>
      </c>
      <c r="AX509" s="14" t="s">
        <v>82</v>
      </c>
      <c r="AY509" s="263" t="s">
        <v>118</v>
      </c>
    </row>
    <row r="510" s="2" customFormat="1" ht="33" customHeight="1">
      <c r="A510" s="38"/>
      <c r="B510" s="39"/>
      <c r="C510" s="219" t="s">
        <v>596</v>
      </c>
      <c r="D510" s="219" t="s">
        <v>124</v>
      </c>
      <c r="E510" s="220" t="s">
        <v>597</v>
      </c>
      <c r="F510" s="221" t="s">
        <v>598</v>
      </c>
      <c r="G510" s="222" t="s">
        <v>250</v>
      </c>
      <c r="H510" s="223">
        <v>12.553000000000001</v>
      </c>
      <c r="I510" s="224"/>
      <c r="J510" s="225">
        <f>ROUND(I510*H510,2)</f>
        <v>0</v>
      </c>
      <c r="K510" s="226"/>
      <c r="L510" s="44"/>
      <c r="M510" s="227" t="s">
        <v>1</v>
      </c>
      <c r="N510" s="228" t="s">
        <v>40</v>
      </c>
      <c r="O510" s="91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1" t="s">
        <v>141</v>
      </c>
      <c r="AT510" s="231" t="s">
        <v>124</v>
      </c>
      <c r="AU510" s="231" t="s">
        <v>129</v>
      </c>
      <c r="AY510" s="17" t="s">
        <v>118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7" t="s">
        <v>129</v>
      </c>
      <c r="BK510" s="232">
        <f>ROUND(I510*H510,2)</f>
        <v>0</v>
      </c>
      <c r="BL510" s="17" t="s">
        <v>141</v>
      </c>
      <c r="BM510" s="231" t="s">
        <v>599</v>
      </c>
    </row>
    <row r="511" s="14" customFormat="1">
      <c r="A511" s="14"/>
      <c r="B511" s="253"/>
      <c r="C511" s="254"/>
      <c r="D511" s="233" t="s">
        <v>217</v>
      </c>
      <c r="E511" s="254"/>
      <c r="F511" s="256" t="s">
        <v>600</v>
      </c>
      <c r="G511" s="254"/>
      <c r="H511" s="257">
        <v>12.553000000000001</v>
      </c>
      <c r="I511" s="258"/>
      <c r="J511" s="254"/>
      <c r="K511" s="254"/>
      <c r="L511" s="259"/>
      <c r="M511" s="260"/>
      <c r="N511" s="261"/>
      <c r="O511" s="261"/>
      <c r="P511" s="261"/>
      <c r="Q511" s="261"/>
      <c r="R511" s="261"/>
      <c r="S511" s="261"/>
      <c r="T511" s="26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3" t="s">
        <v>217</v>
      </c>
      <c r="AU511" s="263" t="s">
        <v>129</v>
      </c>
      <c r="AV511" s="14" t="s">
        <v>129</v>
      </c>
      <c r="AW511" s="14" t="s">
        <v>4</v>
      </c>
      <c r="AX511" s="14" t="s">
        <v>82</v>
      </c>
      <c r="AY511" s="263" t="s">
        <v>118</v>
      </c>
    </row>
    <row r="512" s="2" customFormat="1" ht="49.05" customHeight="1">
      <c r="A512" s="38"/>
      <c r="B512" s="39"/>
      <c r="C512" s="219" t="s">
        <v>601</v>
      </c>
      <c r="D512" s="219" t="s">
        <v>124</v>
      </c>
      <c r="E512" s="220" t="s">
        <v>602</v>
      </c>
      <c r="F512" s="221" t="s">
        <v>603</v>
      </c>
      <c r="G512" s="222" t="s">
        <v>250</v>
      </c>
      <c r="H512" s="223">
        <v>4.3339999999999996</v>
      </c>
      <c r="I512" s="224"/>
      <c r="J512" s="225">
        <f>ROUND(I512*H512,2)</f>
        <v>0</v>
      </c>
      <c r="K512" s="226"/>
      <c r="L512" s="44"/>
      <c r="M512" s="227" t="s">
        <v>1</v>
      </c>
      <c r="N512" s="228" t="s">
        <v>40</v>
      </c>
      <c r="O512" s="91"/>
      <c r="P512" s="229">
        <f>O512*H512</f>
        <v>0</v>
      </c>
      <c r="Q512" s="229">
        <v>0</v>
      </c>
      <c r="R512" s="229">
        <f>Q512*H512</f>
        <v>0</v>
      </c>
      <c r="S512" s="229">
        <v>0</v>
      </c>
      <c r="T512" s="230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1" t="s">
        <v>141</v>
      </c>
      <c r="AT512" s="231" t="s">
        <v>124</v>
      </c>
      <c r="AU512" s="231" t="s">
        <v>129</v>
      </c>
      <c r="AY512" s="17" t="s">
        <v>118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7" t="s">
        <v>129</v>
      </c>
      <c r="BK512" s="232">
        <f>ROUND(I512*H512,2)</f>
        <v>0</v>
      </c>
      <c r="BL512" s="17" t="s">
        <v>141</v>
      </c>
      <c r="BM512" s="231" t="s">
        <v>604</v>
      </c>
    </row>
    <row r="513" s="14" customFormat="1">
      <c r="A513" s="14"/>
      <c r="B513" s="253"/>
      <c r="C513" s="254"/>
      <c r="D513" s="233" t="s">
        <v>217</v>
      </c>
      <c r="E513" s="254"/>
      <c r="F513" s="256" t="s">
        <v>605</v>
      </c>
      <c r="G513" s="254"/>
      <c r="H513" s="257">
        <v>4.3339999999999996</v>
      </c>
      <c r="I513" s="258"/>
      <c r="J513" s="254"/>
      <c r="K513" s="254"/>
      <c r="L513" s="259"/>
      <c r="M513" s="260"/>
      <c r="N513" s="261"/>
      <c r="O513" s="261"/>
      <c r="P513" s="261"/>
      <c r="Q513" s="261"/>
      <c r="R513" s="261"/>
      <c r="S513" s="261"/>
      <c r="T513" s="26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3" t="s">
        <v>217</v>
      </c>
      <c r="AU513" s="263" t="s">
        <v>129</v>
      </c>
      <c r="AV513" s="14" t="s">
        <v>129</v>
      </c>
      <c r="AW513" s="14" t="s">
        <v>4</v>
      </c>
      <c r="AX513" s="14" t="s">
        <v>82</v>
      </c>
      <c r="AY513" s="263" t="s">
        <v>118</v>
      </c>
    </row>
    <row r="514" s="2" customFormat="1" ht="33" customHeight="1">
      <c r="A514" s="38"/>
      <c r="B514" s="39"/>
      <c r="C514" s="219" t="s">
        <v>606</v>
      </c>
      <c r="D514" s="219" t="s">
        <v>124</v>
      </c>
      <c r="E514" s="220" t="s">
        <v>607</v>
      </c>
      <c r="F514" s="221" t="s">
        <v>608</v>
      </c>
      <c r="G514" s="222" t="s">
        <v>250</v>
      </c>
      <c r="H514" s="223">
        <v>1.5840000000000001</v>
      </c>
      <c r="I514" s="224"/>
      <c r="J514" s="225">
        <f>ROUND(I514*H514,2)</f>
        <v>0</v>
      </c>
      <c r="K514" s="226"/>
      <c r="L514" s="44"/>
      <c r="M514" s="227" t="s">
        <v>1</v>
      </c>
      <c r="N514" s="228" t="s">
        <v>40</v>
      </c>
      <c r="O514" s="91"/>
      <c r="P514" s="229">
        <f>O514*H514</f>
        <v>0</v>
      </c>
      <c r="Q514" s="229">
        <v>0</v>
      </c>
      <c r="R514" s="229">
        <f>Q514*H514</f>
        <v>0</v>
      </c>
      <c r="S514" s="229">
        <v>0</v>
      </c>
      <c r="T514" s="230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1" t="s">
        <v>141</v>
      </c>
      <c r="AT514" s="231" t="s">
        <v>124</v>
      </c>
      <c r="AU514" s="231" t="s">
        <v>129</v>
      </c>
      <c r="AY514" s="17" t="s">
        <v>118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7" t="s">
        <v>129</v>
      </c>
      <c r="BK514" s="232">
        <f>ROUND(I514*H514,2)</f>
        <v>0</v>
      </c>
      <c r="BL514" s="17" t="s">
        <v>141</v>
      </c>
      <c r="BM514" s="231" t="s">
        <v>609</v>
      </c>
    </row>
    <row r="515" s="2" customFormat="1" ht="33" customHeight="1">
      <c r="A515" s="38"/>
      <c r="B515" s="39"/>
      <c r="C515" s="219" t="s">
        <v>610</v>
      </c>
      <c r="D515" s="219" t="s">
        <v>124</v>
      </c>
      <c r="E515" s="220" t="s">
        <v>611</v>
      </c>
      <c r="F515" s="221" t="s">
        <v>612</v>
      </c>
      <c r="G515" s="222" t="s">
        <v>250</v>
      </c>
      <c r="H515" s="223">
        <v>0.60399999999999998</v>
      </c>
      <c r="I515" s="224"/>
      <c r="J515" s="225">
        <f>ROUND(I515*H515,2)</f>
        <v>0</v>
      </c>
      <c r="K515" s="226"/>
      <c r="L515" s="44"/>
      <c r="M515" s="227" t="s">
        <v>1</v>
      </c>
      <c r="N515" s="228" t="s">
        <v>40</v>
      </c>
      <c r="O515" s="91"/>
      <c r="P515" s="229">
        <f>O515*H515</f>
        <v>0</v>
      </c>
      <c r="Q515" s="229">
        <v>0</v>
      </c>
      <c r="R515" s="229">
        <f>Q515*H515</f>
        <v>0</v>
      </c>
      <c r="S515" s="229">
        <v>0</v>
      </c>
      <c r="T515" s="230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31" t="s">
        <v>141</v>
      </c>
      <c r="AT515" s="231" t="s">
        <v>124</v>
      </c>
      <c r="AU515" s="231" t="s">
        <v>129</v>
      </c>
      <c r="AY515" s="17" t="s">
        <v>118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17" t="s">
        <v>129</v>
      </c>
      <c r="BK515" s="232">
        <f>ROUND(I515*H515,2)</f>
        <v>0</v>
      </c>
      <c r="BL515" s="17" t="s">
        <v>141</v>
      </c>
      <c r="BM515" s="231" t="s">
        <v>613</v>
      </c>
    </row>
    <row r="516" s="2" customFormat="1" ht="37.8" customHeight="1">
      <c r="A516" s="38"/>
      <c r="B516" s="39"/>
      <c r="C516" s="219" t="s">
        <v>614</v>
      </c>
      <c r="D516" s="219" t="s">
        <v>124</v>
      </c>
      <c r="E516" s="220" t="s">
        <v>615</v>
      </c>
      <c r="F516" s="221" t="s">
        <v>616</v>
      </c>
      <c r="G516" s="222" t="s">
        <v>250</v>
      </c>
      <c r="H516" s="223">
        <v>1.375</v>
      </c>
      <c r="I516" s="224"/>
      <c r="J516" s="225">
        <f>ROUND(I516*H516,2)</f>
        <v>0</v>
      </c>
      <c r="K516" s="226"/>
      <c r="L516" s="44"/>
      <c r="M516" s="227" t="s">
        <v>1</v>
      </c>
      <c r="N516" s="228" t="s">
        <v>40</v>
      </c>
      <c r="O516" s="91"/>
      <c r="P516" s="229">
        <f>O516*H516</f>
        <v>0</v>
      </c>
      <c r="Q516" s="229">
        <v>0</v>
      </c>
      <c r="R516" s="229">
        <f>Q516*H516</f>
        <v>0</v>
      </c>
      <c r="S516" s="229">
        <v>0</v>
      </c>
      <c r="T516" s="230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1" t="s">
        <v>141</v>
      </c>
      <c r="AT516" s="231" t="s">
        <v>124</v>
      </c>
      <c r="AU516" s="231" t="s">
        <v>129</v>
      </c>
      <c r="AY516" s="17" t="s">
        <v>118</v>
      </c>
      <c r="BE516" s="232">
        <f>IF(N516="základní",J516,0)</f>
        <v>0</v>
      </c>
      <c r="BF516" s="232">
        <f>IF(N516="snížená",J516,0)</f>
        <v>0</v>
      </c>
      <c r="BG516" s="232">
        <f>IF(N516="zákl. přenesená",J516,0)</f>
        <v>0</v>
      </c>
      <c r="BH516" s="232">
        <f>IF(N516="sníž. přenesená",J516,0)</f>
        <v>0</v>
      </c>
      <c r="BI516" s="232">
        <f>IF(N516="nulová",J516,0)</f>
        <v>0</v>
      </c>
      <c r="BJ516" s="17" t="s">
        <v>129</v>
      </c>
      <c r="BK516" s="232">
        <f>ROUND(I516*H516,2)</f>
        <v>0</v>
      </c>
      <c r="BL516" s="17" t="s">
        <v>141</v>
      </c>
      <c r="BM516" s="231" t="s">
        <v>617</v>
      </c>
    </row>
    <row r="517" s="2" customFormat="1" ht="33" customHeight="1">
      <c r="A517" s="38"/>
      <c r="B517" s="39"/>
      <c r="C517" s="219" t="s">
        <v>618</v>
      </c>
      <c r="D517" s="219" t="s">
        <v>124</v>
      </c>
      <c r="E517" s="220" t="s">
        <v>619</v>
      </c>
      <c r="F517" s="221" t="s">
        <v>620</v>
      </c>
      <c r="G517" s="222" t="s">
        <v>250</v>
      </c>
      <c r="H517" s="223">
        <v>0.93899999999999995</v>
      </c>
      <c r="I517" s="224"/>
      <c r="J517" s="225">
        <f>ROUND(I517*H517,2)</f>
        <v>0</v>
      </c>
      <c r="K517" s="226"/>
      <c r="L517" s="44"/>
      <c r="M517" s="227" t="s">
        <v>1</v>
      </c>
      <c r="N517" s="228" t="s">
        <v>40</v>
      </c>
      <c r="O517" s="91"/>
      <c r="P517" s="229">
        <f>O517*H517</f>
        <v>0</v>
      </c>
      <c r="Q517" s="229">
        <v>0</v>
      </c>
      <c r="R517" s="229">
        <f>Q517*H517</f>
        <v>0</v>
      </c>
      <c r="S517" s="229">
        <v>0</v>
      </c>
      <c r="T517" s="230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31" t="s">
        <v>141</v>
      </c>
      <c r="AT517" s="231" t="s">
        <v>124</v>
      </c>
      <c r="AU517" s="231" t="s">
        <v>129</v>
      </c>
      <c r="AY517" s="17" t="s">
        <v>118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7" t="s">
        <v>129</v>
      </c>
      <c r="BK517" s="232">
        <f>ROUND(I517*H517,2)</f>
        <v>0</v>
      </c>
      <c r="BL517" s="17" t="s">
        <v>141</v>
      </c>
      <c r="BM517" s="231" t="s">
        <v>621</v>
      </c>
    </row>
    <row r="518" s="2" customFormat="1" ht="37.8" customHeight="1">
      <c r="A518" s="38"/>
      <c r="B518" s="39"/>
      <c r="C518" s="219" t="s">
        <v>622</v>
      </c>
      <c r="D518" s="219" t="s">
        <v>124</v>
      </c>
      <c r="E518" s="220" t="s">
        <v>623</v>
      </c>
      <c r="F518" s="221" t="s">
        <v>624</v>
      </c>
      <c r="G518" s="222" t="s">
        <v>250</v>
      </c>
      <c r="H518" s="223">
        <v>5.7729999999999997</v>
      </c>
      <c r="I518" s="224"/>
      <c r="J518" s="225">
        <f>ROUND(I518*H518,2)</f>
        <v>0</v>
      </c>
      <c r="K518" s="226"/>
      <c r="L518" s="44"/>
      <c r="M518" s="227" t="s">
        <v>1</v>
      </c>
      <c r="N518" s="228" t="s">
        <v>40</v>
      </c>
      <c r="O518" s="91"/>
      <c r="P518" s="229">
        <f>O518*H518</f>
        <v>0</v>
      </c>
      <c r="Q518" s="229">
        <v>0</v>
      </c>
      <c r="R518" s="229">
        <f>Q518*H518</f>
        <v>0</v>
      </c>
      <c r="S518" s="229">
        <v>0</v>
      </c>
      <c r="T518" s="230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31" t="s">
        <v>141</v>
      </c>
      <c r="AT518" s="231" t="s">
        <v>124</v>
      </c>
      <c r="AU518" s="231" t="s">
        <v>129</v>
      </c>
      <c r="AY518" s="17" t="s">
        <v>118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7" t="s">
        <v>129</v>
      </c>
      <c r="BK518" s="232">
        <f>ROUND(I518*H518,2)</f>
        <v>0</v>
      </c>
      <c r="BL518" s="17" t="s">
        <v>141</v>
      </c>
      <c r="BM518" s="231" t="s">
        <v>625</v>
      </c>
    </row>
    <row r="519" s="14" customFormat="1">
      <c r="A519" s="14"/>
      <c r="B519" s="253"/>
      <c r="C519" s="254"/>
      <c r="D519" s="233" t="s">
        <v>217</v>
      </c>
      <c r="E519" s="254"/>
      <c r="F519" s="256" t="s">
        <v>626</v>
      </c>
      <c r="G519" s="254"/>
      <c r="H519" s="257">
        <v>5.7729999999999997</v>
      </c>
      <c r="I519" s="258"/>
      <c r="J519" s="254"/>
      <c r="K519" s="254"/>
      <c r="L519" s="259"/>
      <c r="M519" s="260"/>
      <c r="N519" s="261"/>
      <c r="O519" s="261"/>
      <c r="P519" s="261"/>
      <c r="Q519" s="261"/>
      <c r="R519" s="261"/>
      <c r="S519" s="261"/>
      <c r="T519" s="26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3" t="s">
        <v>217</v>
      </c>
      <c r="AU519" s="263" t="s">
        <v>129</v>
      </c>
      <c r="AV519" s="14" t="s">
        <v>129</v>
      </c>
      <c r="AW519" s="14" t="s">
        <v>4</v>
      </c>
      <c r="AX519" s="14" t="s">
        <v>82</v>
      </c>
      <c r="AY519" s="263" t="s">
        <v>118</v>
      </c>
    </row>
    <row r="520" s="2" customFormat="1" ht="33" customHeight="1">
      <c r="A520" s="38"/>
      <c r="B520" s="39"/>
      <c r="C520" s="219" t="s">
        <v>627</v>
      </c>
      <c r="D520" s="219" t="s">
        <v>124</v>
      </c>
      <c r="E520" s="220" t="s">
        <v>628</v>
      </c>
      <c r="F520" s="221" t="s">
        <v>629</v>
      </c>
      <c r="G520" s="222" t="s">
        <v>250</v>
      </c>
      <c r="H520" s="223">
        <v>29.289999999999999</v>
      </c>
      <c r="I520" s="224"/>
      <c r="J520" s="225">
        <f>ROUND(I520*H520,2)</f>
        <v>0</v>
      </c>
      <c r="K520" s="226"/>
      <c r="L520" s="44"/>
      <c r="M520" s="227" t="s">
        <v>1</v>
      </c>
      <c r="N520" s="228" t="s">
        <v>40</v>
      </c>
      <c r="O520" s="91"/>
      <c r="P520" s="229">
        <f>O520*H520</f>
        <v>0</v>
      </c>
      <c r="Q520" s="229">
        <v>0</v>
      </c>
      <c r="R520" s="229">
        <f>Q520*H520</f>
        <v>0</v>
      </c>
      <c r="S520" s="229">
        <v>0</v>
      </c>
      <c r="T520" s="230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31" t="s">
        <v>141</v>
      </c>
      <c r="AT520" s="231" t="s">
        <v>124</v>
      </c>
      <c r="AU520" s="231" t="s">
        <v>129</v>
      </c>
      <c r="AY520" s="17" t="s">
        <v>118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7" t="s">
        <v>129</v>
      </c>
      <c r="BK520" s="232">
        <f>ROUND(I520*H520,2)</f>
        <v>0</v>
      </c>
      <c r="BL520" s="17" t="s">
        <v>141</v>
      </c>
      <c r="BM520" s="231" t="s">
        <v>630</v>
      </c>
    </row>
    <row r="521" s="14" customFormat="1">
      <c r="A521" s="14"/>
      <c r="B521" s="253"/>
      <c r="C521" s="254"/>
      <c r="D521" s="233" t="s">
        <v>217</v>
      </c>
      <c r="E521" s="254"/>
      <c r="F521" s="256" t="s">
        <v>631</v>
      </c>
      <c r="G521" s="254"/>
      <c r="H521" s="257">
        <v>29.289999999999999</v>
      </c>
      <c r="I521" s="258"/>
      <c r="J521" s="254"/>
      <c r="K521" s="254"/>
      <c r="L521" s="259"/>
      <c r="M521" s="260"/>
      <c r="N521" s="261"/>
      <c r="O521" s="261"/>
      <c r="P521" s="261"/>
      <c r="Q521" s="261"/>
      <c r="R521" s="261"/>
      <c r="S521" s="261"/>
      <c r="T521" s="26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3" t="s">
        <v>217</v>
      </c>
      <c r="AU521" s="263" t="s">
        <v>129</v>
      </c>
      <c r="AV521" s="14" t="s">
        <v>129</v>
      </c>
      <c r="AW521" s="14" t="s">
        <v>4</v>
      </c>
      <c r="AX521" s="14" t="s">
        <v>82</v>
      </c>
      <c r="AY521" s="263" t="s">
        <v>118</v>
      </c>
    </row>
    <row r="522" s="2" customFormat="1" ht="44.25" customHeight="1">
      <c r="A522" s="38"/>
      <c r="B522" s="39"/>
      <c r="C522" s="219" t="s">
        <v>632</v>
      </c>
      <c r="D522" s="219" t="s">
        <v>124</v>
      </c>
      <c r="E522" s="220" t="s">
        <v>633</v>
      </c>
      <c r="F522" s="221" t="s">
        <v>634</v>
      </c>
      <c r="G522" s="222" t="s">
        <v>250</v>
      </c>
      <c r="H522" s="223">
        <v>10.112</v>
      </c>
      <c r="I522" s="224"/>
      <c r="J522" s="225">
        <f>ROUND(I522*H522,2)</f>
        <v>0</v>
      </c>
      <c r="K522" s="226"/>
      <c r="L522" s="44"/>
      <c r="M522" s="227" t="s">
        <v>1</v>
      </c>
      <c r="N522" s="228" t="s">
        <v>40</v>
      </c>
      <c r="O522" s="91"/>
      <c r="P522" s="229">
        <f>O522*H522</f>
        <v>0</v>
      </c>
      <c r="Q522" s="229">
        <v>0</v>
      </c>
      <c r="R522" s="229">
        <f>Q522*H522</f>
        <v>0</v>
      </c>
      <c r="S522" s="229">
        <v>0</v>
      </c>
      <c r="T522" s="230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31" t="s">
        <v>141</v>
      </c>
      <c r="AT522" s="231" t="s">
        <v>124</v>
      </c>
      <c r="AU522" s="231" t="s">
        <v>129</v>
      </c>
      <c r="AY522" s="17" t="s">
        <v>118</v>
      </c>
      <c r="BE522" s="232">
        <f>IF(N522="základní",J522,0)</f>
        <v>0</v>
      </c>
      <c r="BF522" s="232">
        <f>IF(N522="snížená",J522,0)</f>
        <v>0</v>
      </c>
      <c r="BG522" s="232">
        <f>IF(N522="zákl. přenesená",J522,0)</f>
        <v>0</v>
      </c>
      <c r="BH522" s="232">
        <f>IF(N522="sníž. přenesená",J522,0)</f>
        <v>0</v>
      </c>
      <c r="BI522" s="232">
        <f>IF(N522="nulová",J522,0)</f>
        <v>0</v>
      </c>
      <c r="BJ522" s="17" t="s">
        <v>129</v>
      </c>
      <c r="BK522" s="232">
        <f>ROUND(I522*H522,2)</f>
        <v>0</v>
      </c>
      <c r="BL522" s="17" t="s">
        <v>141</v>
      </c>
      <c r="BM522" s="231" t="s">
        <v>635</v>
      </c>
    </row>
    <row r="523" s="14" customFormat="1">
      <c r="A523" s="14"/>
      <c r="B523" s="253"/>
      <c r="C523" s="254"/>
      <c r="D523" s="233" t="s">
        <v>217</v>
      </c>
      <c r="E523" s="254"/>
      <c r="F523" s="256" t="s">
        <v>636</v>
      </c>
      <c r="G523" s="254"/>
      <c r="H523" s="257">
        <v>10.112</v>
      </c>
      <c r="I523" s="258"/>
      <c r="J523" s="254"/>
      <c r="K523" s="254"/>
      <c r="L523" s="259"/>
      <c r="M523" s="260"/>
      <c r="N523" s="261"/>
      <c r="O523" s="261"/>
      <c r="P523" s="261"/>
      <c r="Q523" s="261"/>
      <c r="R523" s="261"/>
      <c r="S523" s="261"/>
      <c r="T523" s="26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3" t="s">
        <v>217</v>
      </c>
      <c r="AU523" s="263" t="s">
        <v>129</v>
      </c>
      <c r="AV523" s="14" t="s">
        <v>129</v>
      </c>
      <c r="AW523" s="14" t="s">
        <v>4</v>
      </c>
      <c r="AX523" s="14" t="s">
        <v>82</v>
      </c>
      <c r="AY523" s="263" t="s">
        <v>118</v>
      </c>
    </row>
    <row r="524" s="2" customFormat="1" ht="55.5" customHeight="1">
      <c r="A524" s="38"/>
      <c r="B524" s="39"/>
      <c r="C524" s="219" t="s">
        <v>637</v>
      </c>
      <c r="D524" s="219" t="s">
        <v>124</v>
      </c>
      <c r="E524" s="220" t="s">
        <v>638</v>
      </c>
      <c r="F524" s="221" t="s">
        <v>639</v>
      </c>
      <c r="G524" s="222" t="s">
        <v>250</v>
      </c>
      <c r="H524" s="223">
        <v>4.0049999999999999</v>
      </c>
      <c r="I524" s="224"/>
      <c r="J524" s="225">
        <f>ROUND(I524*H524,2)</f>
        <v>0</v>
      </c>
      <c r="K524" s="226"/>
      <c r="L524" s="44"/>
      <c r="M524" s="227" t="s">
        <v>1</v>
      </c>
      <c r="N524" s="228" t="s">
        <v>40</v>
      </c>
      <c r="O524" s="91"/>
      <c r="P524" s="229">
        <f>O524*H524</f>
        <v>0</v>
      </c>
      <c r="Q524" s="229">
        <v>0</v>
      </c>
      <c r="R524" s="229">
        <f>Q524*H524</f>
        <v>0</v>
      </c>
      <c r="S524" s="229">
        <v>0</v>
      </c>
      <c r="T524" s="230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31" t="s">
        <v>141</v>
      </c>
      <c r="AT524" s="231" t="s">
        <v>124</v>
      </c>
      <c r="AU524" s="231" t="s">
        <v>129</v>
      </c>
      <c r="AY524" s="17" t="s">
        <v>118</v>
      </c>
      <c r="BE524" s="232">
        <f>IF(N524="základní",J524,0)</f>
        <v>0</v>
      </c>
      <c r="BF524" s="232">
        <f>IF(N524="snížená",J524,0)</f>
        <v>0</v>
      </c>
      <c r="BG524" s="232">
        <f>IF(N524="zákl. přenesená",J524,0)</f>
        <v>0</v>
      </c>
      <c r="BH524" s="232">
        <f>IF(N524="sníž. přenesená",J524,0)</f>
        <v>0</v>
      </c>
      <c r="BI524" s="232">
        <f>IF(N524="nulová",J524,0)</f>
        <v>0</v>
      </c>
      <c r="BJ524" s="17" t="s">
        <v>129</v>
      </c>
      <c r="BK524" s="232">
        <f>ROUND(I524*H524,2)</f>
        <v>0</v>
      </c>
      <c r="BL524" s="17" t="s">
        <v>141</v>
      </c>
      <c r="BM524" s="231" t="s">
        <v>640</v>
      </c>
    </row>
    <row r="525" s="12" customFormat="1" ht="22.8" customHeight="1">
      <c r="A525" s="12"/>
      <c r="B525" s="203"/>
      <c r="C525" s="204"/>
      <c r="D525" s="205" t="s">
        <v>73</v>
      </c>
      <c r="E525" s="217" t="s">
        <v>641</v>
      </c>
      <c r="F525" s="217" t="s">
        <v>642</v>
      </c>
      <c r="G525" s="204"/>
      <c r="H525" s="204"/>
      <c r="I525" s="207"/>
      <c r="J525" s="218">
        <f>BK525</f>
        <v>0</v>
      </c>
      <c r="K525" s="204"/>
      <c r="L525" s="209"/>
      <c r="M525" s="210"/>
      <c r="N525" s="211"/>
      <c r="O525" s="211"/>
      <c r="P525" s="212">
        <f>P526</f>
        <v>0</v>
      </c>
      <c r="Q525" s="211"/>
      <c r="R525" s="212">
        <f>R526</f>
        <v>0</v>
      </c>
      <c r="S525" s="211"/>
      <c r="T525" s="213">
        <f>T526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4" t="s">
        <v>82</v>
      </c>
      <c r="AT525" s="215" t="s">
        <v>73</v>
      </c>
      <c r="AU525" s="215" t="s">
        <v>82</v>
      </c>
      <c r="AY525" s="214" t="s">
        <v>118</v>
      </c>
      <c r="BK525" s="216">
        <f>BK526</f>
        <v>0</v>
      </c>
    </row>
    <row r="526" s="2" customFormat="1" ht="24.15" customHeight="1">
      <c r="A526" s="38"/>
      <c r="B526" s="39"/>
      <c r="C526" s="219" t="s">
        <v>643</v>
      </c>
      <c r="D526" s="219" t="s">
        <v>124</v>
      </c>
      <c r="E526" s="220" t="s">
        <v>644</v>
      </c>
      <c r="F526" s="221" t="s">
        <v>645</v>
      </c>
      <c r="G526" s="222" t="s">
        <v>250</v>
      </c>
      <c r="H526" s="223">
        <v>50.404000000000003</v>
      </c>
      <c r="I526" s="224"/>
      <c r="J526" s="225">
        <f>ROUND(I526*H526,2)</f>
        <v>0</v>
      </c>
      <c r="K526" s="226"/>
      <c r="L526" s="44"/>
      <c r="M526" s="227" t="s">
        <v>1</v>
      </c>
      <c r="N526" s="228" t="s">
        <v>40</v>
      </c>
      <c r="O526" s="91"/>
      <c r="P526" s="229">
        <f>O526*H526</f>
        <v>0</v>
      </c>
      <c r="Q526" s="229">
        <v>0</v>
      </c>
      <c r="R526" s="229">
        <f>Q526*H526</f>
        <v>0</v>
      </c>
      <c r="S526" s="229">
        <v>0</v>
      </c>
      <c r="T526" s="230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31" t="s">
        <v>141</v>
      </c>
      <c r="AT526" s="231" t="s">
        <v>124</v>
      </c>
      <c r="AU526" s="231" t="s">
        <v>129</v>
      </c>
      <c r="AY526" s="17" t="s">
        <v>118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7" t="s">
        <v>129</v>
      </c>
      <c r="BK526" s="232">
        <f>ROUND(I526*H526,2)</f>
        <v>0</v>
      </c>
      <c r="BL526" s="17" t="s">
        <v>141</v>
      </c>
      <c r="BM526" s="231" t="s">
        <v>646</v>
      </c>
    </row>
    <row r="527" s="12" customFormat="1" ht="25.92" customHeight="1">
      <c r="A527" s="12"/>
      <c r="B527" s="203"/>
      <c r="C527" s="204"/>
      <c r="D527" s="205" t="s">
        <v>73</v>
      </c>
      <c r="E527" s="206" t="s">
        <v>647</v>
      </c>
      <c r="F527" s="206" t="s">
        <v>648</v>
      </c>
      <c r="G527" s="204"/>
      <c r="H527" s="204"/>
      <c r="I527" s="207"/>
      <c r="J527" s="208">
        <f>BK527</f>
        <v>0</v>
      </c>
      <c r="K527" s="204"/>
      <c r="L527" s="209"/>
      <c r="M527" s="210"/>
      <c r="N527" s="211"/>
      <c r="O527" s="211"/>
      <c r="P527" s="212">
        <f>P528+P558+P561+P569+P574+P582+P592+P608+P614+P636+P662+P676+P726+P742+P770+P772+P800</f>
        <v>0</v>
      </c>
      <c r="Q527" s="211"/>
      <c r="R527" s="212">
        <f>R528+R558+R561+R569+R574+R582+R592+R608+R614+R636+R662+R676+R726+R742+R770+R772+R800</f>
        <v>9.3247537400000002</v>
      </c>
      <c r="S527" s="211"/>
      <c r="T527" s="213">
        <f>T528+T558+T561+T569+T574+T582+T592+T608+T614+T636+T662+T676+T726+T742+T770+T772+T800</f>
        <v>2.6886172000000004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14" t="s">
        <v>129</v>
      </c>
      <c r="AT527" s="215" t="s">
        <v>73</v>
      </c>
      <c r="AU527" s="215" t="s">
        <v>74</v>
      </c>
      <c r="AY527" s="214" t="s">
        <v>118</v>
      </c>
      <c r="BK527" s="216">
        <f>BK528+BK558+BK561+BK569+BK574+BK582+BK592+BK608+BK614+BK636+BK662+BK676+BK726+BK742+BK770+BK772+BK800</f>
        <v>0</v>
      </c>
    </row>
    <row r="528" s="12" customFormat="1" ht="22.8" customHeight="1">
      <c r="A528" s="12"/>
      <c r="B528" s="203"/>
      <c r="C528" s="204"/>
      <c r="D528" s="205" t="s">
        <v>73</v>
      </c>
      <c r="E528" s="217" t="s">
        <v>649</v>
      </c>
      <c r="F528" s="217" t="s">
        <v>650</v>
      </c>
      <c r="G528" s="204"/>
      <c r="H528" s="204"/>
      <c r="I528" s="207"/>
      <c r="J528" s="218">
        <f>BK528</f>
        <v>0</v>
      </c>
      <c r="K528" s="204"/>
      <c r="L528" s="209"/>
      <c r="M528" s="210"/>
      <c r="N528" s="211"/>
      <c r="O528" s="211"/>
      <c r="P528" s="212">
        <f>SUM(P529:P557)</f>
        <v>0</v>
      </c>
      <c r="Q528" s="211"/>
      <c r="R528" s="212">
        <f>SUM(R529:R557)</f>
        <v>0.48594337999999992</v>
      </c>
      <c r="S528" s="211"/>
      <c r="T528" s="213">
        <f>SUM(T529:T557)</f>
        <v>0.82652700000000001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14" t="s">
        <v>129</v>
      </c>
      <c r="AT528" s="215" t="s">
        <v>73</v>
      </c>
      <c r="AU528" s="215" t="s">
        <v>82</v>
      </c>
      <c r="AY528" s="214" t="s">
        <v>118</v>
      </c>
      <c r="BK528" s="216">
        <f>SUM(BK529:BK557)</f>
        <v>0</v>
      </c>
    </row>
    <row r="529" s="2" customFormat="1" ht="16.5" customHeight="1">
      <c r="A529" s="38"/>
      <c r="B529" s="39"/>
      <c r="C529" s="219" t="s">
        <v>651</v>
      </c>
      <c r="D529" s="219" t="s">
        <v>124</v>
      </c>
      <c r="E529" s="220" t="s">
        <v>652</v>
      </c>
      <c r="F529" s="221" t="s">
        <v>653</v>
      </c>
      <c r="G529" s="222" t="s">
        <v>227</v>
      </c>
      <c r="H529" s="223">
        <v>33.503</v>
      </c>
      <c r="I529" s="224"/>
      <c r="J529" s="225">
        <f>ROUND(I529*H529,2)</f>
        <v>0</v>
      </c>
      <c r="K529" s="226"/>
      <c r="L529" s="44"/>
      <c r="M529" s="227" t="s">
        <v>1</v>
      </c>
      <c r="N529" s="228" t="s">
        <v>40</v>
      </c>
      <c r="O529" s="91"/>
      <c r="P529" s="229">
        <f>O529*H529</f>
        <v>0</v>
      </c>
      <c r="Q529" s="229">
        <v>0</v>
      </c>
      <c r="R529" s="229">
        <f>Q529*H529</f>
        <v>0</v>
      </c>
      <c r="S529" s="229">
        <v>0.0089999999999999993</v>
      </c>
      <c r="T529" s="230">
        <f>S529*H529</f>
        <v>0.30152699999999999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1" t="s">
        <v>318</v>
      </c>
      <c r="AT529" s="231" t="s">
        <v>124</v>
      </c>
      <c r="AU529" s="231" t="s">
        <v>129</v>
      </c>
      <c r="AY529" s="17" t="s">
        <v>118</v>
      </c>
      <c r="BE529" s="232">
        <f>IF(N529="základní",J529,0)</f>
        <v>0</v>
      </c>
      <c r="BF529" s="232">
        <f>IF(N529="snížená",J529,0)</f>
        <v>0</v>
      </c>
      <c r="BG529" s="232">
        <f>IF(N529="zákl. přenesená",J529,0)</f>
        <v>0</v>
      </c>
      <c r="BH529" s="232">
        <f>IF(N529="sníž. přenesená",J529,0)</f>
        <v>0</v>
      </c>
      <c r="BI529" s="232">
        <f>IF(N529="nulová",J529,0)</f>
        <v>0</v>
      </c>
      <c r="BJ529" s="17" t="s">
        <v>129</v>
      </c>
      <c r="BK529" s="232">
        <f>ROUND(I529*H529,2)</f>
        <v>0</v>
      </c>
      <c r="BL529" s="17" t="s">
        <v>318</v>
      </c>
      <c r="BM529" s="231" t="s">
        <v>654</v>
      </c>
    </row>
    <row r="530" s="2" customFormat="1" ht="33" customHeight="1">
      <c r="A530" s="38"/>
      <c r="B530" s="39"/>
      <c r="C530" s="219" t="s">
        <v>655</v>
      </c>
      <c r="D530" s="219" t="s">
        <v>124</v>
      </c>
      <c r="E530" s="220" t="s">
        <v>656</v>
      </c>
      <c r="F530" s="221" t="s">
        <v>657</v>
      </c>
      <c r="G530" s="222" t="s">
        <v>227</v>
      </c>
      <c r="H530" s="223">
        <v>35</v>
      </c>
      <c r="I530" s="224"/>
      <c r="J530" s="225">
        <f>ROUND(I530*H530,2)</f>
        <v>0</v>
      </c>
      <c r="K530" s="226"/>
      <c r="L530" s="44"/>
      <c r="M530" s="227" t="s">
        <v>1</v>
      </c>
      <c r="N530" s="228" t="s">
        <v>40</v>
      </c>
      <c r="O530" s="91"/>
      <c r="P530" s="229">
        <f>O530*H530</f>
        <v>0</v>
      </c>
      <c r="Q530" s="229">
        <v>0</v>
      </c>
      <c r="R530" s="229">
        <f>Q530*H530</f>
        <v>0</v>
      </c>
      <c r="S530" s="229">
        <v>0.014999999999999999</v>
      </c>
      <c r="T530" s="230">
        <f>S530*H530</f>
        <v>0.52500000000000002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1" t="s">
        <v>318</v>
      </c>
      <c r="AT530" s="231" t="s">
        <v>124</v>
      </c>
      <c r="AU530" s="231" t="s">
        <v>129</v>
      </c>
      <c r="AY530" s="17" t="s">
        <v>118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7" t="s">
        <v>129</v>
      </c>
      <c r="BK530" s="232">
        <f>ROUND(I530*H530,2)</f>
        <v>0</v>
      </c>
      <c r="BL530" s="17" t="s">
        <v>318</v>
      </c>
      <c r="BM530" s="231" t="s">
        <v>658</v>
      </c>
    </row>
    <row r="531" s="13" customFormat="1">
      <c r="A531" s="13"/>
      <c r="B531" s="243"/>
      <c r="C531" s="244"/>
      <c r="D531" s="233" t="s">
        <v>217</v>
      </c>
      <c r="E531" s="245" t="s">
        <v>1</v>
      </c>
      <c r="F531" s="246" t="s">
        <v>218</v>
      </c>
      <c r="G531" s="244"/>
      <c r="H531" s="245" t="s">
        <v>1</v>
      </c>
      <c r="I531" s="247"/>
      <c r="J531" s="244"/>
      <c r="K531" s="244"/>
      <c r="L531" s="248"/>
      <c r="M531" s="249"/>
      <c r="N531" s="250"/>
      <c r="O531" s="250"/>
      <c r="P531" s="250"/>
      <c r="Q531" s="250"/>
      <c r="R531" s="250"/>
      <c r="S531" s="250"/>
      <c r="T531" s="25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2" t="s">
        <v>217</v>
      </c>
      <c r="AU531" s="252" t="s">
        <v>129</v>
      </c>
      <c r="AV531" s="13" t="s">
        <v>82</v>
      </c>
      <c r="AW531" s="13" t="s">
        <v>30</v>
      </c>
      <c r="AX531" s="13" t="s">
        <v>74</v>
      </c>
      <c r="AY531" s="252" t="s">
        <v>118</v>
      </c>
    </row>
    <row r="532" s="13" customFormat="1">
      <c r="A532" s="13"/>
      <c r="B532" s="243"/>
      <c r="C532" s="244"/>
      <c r="D532" s="233" t="s">
        <v>217</v>
      </c>
      <c r="E532" s="245" t="s">
        <v>1</v>
      </c>
      <c r="F532" s="246" t="s">
        <v>659</v>
      </c>
      <c r="G532" s="244"/>
      <c r="H532" s="245" t="s">
        <v>1</v>
      </c>
      <c r="I532" s="247"/>
      <c r="J532" s="244"/>
      <c r="K532" s="244"/>
      <c r="L532" s="248"/>
      <c r="M532" s="249"/>
      <c r="N532" s="250"/>
      <c r="O532" s="250"/>
      <c r="P532" s="250"/>
      <c r="Q532" s="250"/>
      <c r="R532" s="250"/>
      <c r="S532" s="250"/>
      <c r="T532" s="25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2" t="s">
        <v>217</v>
      </c>
      <c r="AU532" s="252" t="s">
        <v>129</v>
      </c>
      <c r="AV532" s="13" t="s">
        <v>82</v>
      </c>
      <c r="AW532" s="13" t="s">
        <v>30</v>
      </c>
      <c r="AX532" s="13" t="s">
        <v>74</v>
      </c>
      <c r="AY532" s="252" t="s">
        <v>118</v>
      </c>
    </row>
    <row r="533" s="14" customFormat="1">
      <c r="A533" s="14"/>
      <c r="B533" s="253"/>
      <c r="C533" s="254"/>
      <c r="D533" s="233" t="s">
        <v>217</v>
      </c>
      <c r="E533" s="255" t="s">
        <v>1</v>
      </c>
      <c r="F533" s="256" t="s">
        <v>660</v>
      </c>
      <c r="G533" s="254"/>
      <c r="H533" s="257">
        <v>20</v>
      </c>
      <c r="I533" s="258"/>
      <c r="J533" s="254"/>
      <c r="K533" s="254"/>
      <c r="L533" s="259"/>
      <c r="M533" s="260"/>
      <c r="N533" s="261"/>
      <c r="O533" s="261"/>
      <c r="P533" s="261"/>
      <c r="Q533" s="261"/>
      <c r="R533" s="261"/>
      <c r="S533" s="261"/>
      <c r="T533" s="26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3" t="s">
        <v>217</v>
      </c>
      <c r="AU533" s="263" t="s">
        <v>129</v>
      </c>
      <c r="AV533" s="14" t="s">
        <v>129</v>
      </c>
      <c r="AW533" s="14" t="s">
        <v>30</v>
      </c>
      <c r="AX533" s="14" t="s">
        <v>74</v>
      </c>
      <c r="AY533" s="263" t="s">
        <v>118</v>
      </c>
    </row>
    <row r="534" s="13" customFormat="1">
      <c r="A534" s="13"/>
      <c r="B534" s="243"/>
      <c r="C534" s="244"/>
      <c r="D534" s="233" t="s">
        <v>217</v>
      </c>
      <c r="E534" s="245" t="s">
        <v>1</v>
      </c>
      <c r="F534" s="246" t="s">
        <v>661</v>
      </c>
      <c r="G534" s="244"/>
      <c r="H534" s="245" t="s">
        <v>1</v>
      </c>
      <c r="I534" s="247"/>
      <c r="J534" s="244"/>
      <c r="K534" s="244"/>
      <c r="L534" s="248"/>
      <c r="M534" s="249"/>
      <c r="N534" s="250"/>
      <c r="O534" s="250"/>
      <c r="P534" s="250"/>
      <c r="Q534" s="250"/>
      <c r="R534" s="250"/>
      <c r="S534" s="250"/>
      <c r="T534" s="25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2" t="s">
        <v>217</v>
      </c>
      <c r="AU534" s="252" t="s">
        <v>129</v>
      </c>
      <c r="AV534" s="13" t="s">
        <v>82</v>
      </c>
      <c r="AW534" s="13" t="s">
        <v>30</v>
      </c>
      <c r="AX534" s="13" t="s">
        <v>74</v>
      </c>
      <c r="AY534" s="252" t="s">
        <v>118</v>
      </c>
    </row>
    <row r="535" s="14" customFormat="1">
      <c r="A535" s="14"/>
      <c r="B535" s="253"/>
      <c r="C535" s="254"/>
      <c r="D535" s="233" t="s">
        <v>217</v>
      </c>
      <c r="E535" s="255" t="s">
        <v>1</v>
      </c>
      <c r="F535" s="256" t="s">
        <v>662</v>
      </c>
      <c r="G535" s="254"/>
      <c r="H535" s="257">
        <v>15</v>
      </c>
      <c r="I535" s="258"/>
      <c r="J535" s="254"/>
      <c r="K535" s="254"/>
      <c r="L535" s="259"/>
      <c r="M535" s="260"/>
      <c r="N535" s="261"/>
      <c r="O535" s="261"/>
      <c r="P535" s="261"/>
      <c r="Q535" s="261"/>
      <c r="R535" s="261"/>
      <c r="S535" s="261"/>
      <c r="T535" s="26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3" t="s">
        <v>217</v>
      </c>
      <c r="AU535" s="263" t="s">
        <v>129</v>
      </c>
      <c r="AV535" s="14" t="s">
        <v>129</v>
      </c>
      <c r="AW535" s="14" t="s">
        <v>30</v>
      </c>
      <c r="AX535" s="14" t="s">
        <v>74</v>
      </c>
      <c r="AY535" s="263" t="s">
        <v>118</v>
      </c>
    </row>
    <row r="536" s="15" customFormat="1">
      <c r="A536" s="15"/>
      <c r="B536" s="264"/>
      <c r="C536" s="265"/>
      <c r="D536" s="233" t="s">
        <v>217</v>
      </c>
      <c r="E536" s="266" t="s">
        <v>1</v>
      </c>
      <c r="F536" s="267" t="s">
        <v>224</v>
      </c>
      <c r="G536" s="265"/>
      <c r="H536" s="268">
        <v>35</v>
      </c>
      <c r="I536" s="269"/>
      <c r="J536" s="265"/>
      <c r="K536" s="265"/>
      <c r="L536" s="270"/>
      <c r="M536" s="271"/>
      <c r="N536" s="272"/>
      <c r="O536" s="272"/>
      <c r="P536" s="272"/>
      <c r="Q536" s="272"/>
      <c r="R536" s="272"/>
      <c r="S536" s="272"/>
      <c r="T536" s="27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74" t="s">
        <v>217</v>
      </c>
      <c r="AU536" s="274" t="s">
        <v>129</v>
      </c>
      <c r="AV536" s="15" t="s">
        <v>141</v>
      </c>
      <c r="AW536" s="15" t="s">
        <v>30</v>
      </c>
      <c r="AX536" s="15" t="s">
        <v>82</v>
      </c>
      <c r="AY536" s="274" t="s">
        <v>118</v>
      </c>
    </row>
    <row r="537" s="2" customFormat="1" ht="37.8" customHeight="1">
      <c r="A537" s="38"/>
      <c r="B537" s="39"/>
      <c r="C537" s="219" t="s">
        <v>663</v>
      </c>
      <c r="D537" s="219" t="s">
        <v>124</v>
      </c>
      <c r="E537" s="220" t="s">
        <v>664</v>
      </c>
      <c r="F537" s="221" t="s">
        <v>665</v>
      </c>
      <c r="G537" s="222" t="s">
        <v>227</v>
      </c>
      <c r="H537" s="223">
        <v>35</v>
      </c>
      <c r="I537" s="224"/>
      <c r="J537" s="225">
        <f>ROUND(I537*H537,2)</f>
        <v>0</v>
      </c>
      <c r="K537" s="226"/>
      <c r="L537" s="44"/>
      <c r="M537" s="227" t="s">
        <v>1</v>
      </c>
      <c r="N537" s="228" t="s">
        <v>40</v>
      </c>
      <c r="O537" s="91"/>
      <c r="P537" s="229">
        <f>O537*H537</f>
        <v>0</v>
      </c>
      <c r="Q537" s="229">
        <v>0.0060299999999999998</v>
      </c>
      <c r="R537" s="229">
        <f>Q537*H537</f>
        <v>0.21104999999999999</v>
      </c>
      <c r="S537" s="229">
        <v>0</v>
      </c>
      <c r="T537" s="230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31" t="s">
        <v>318</v>
      </c>
      <c r="AT537" s="231" t="s">
        <v>124</v>
      </c>
      <c r="AU537" s="231" t="s">
        <v>129</v>
      </c>
      <c r="AY537" s="17" t="s">
        <v>118</v>
      </c>
      <c r="BE537" s="232">
        <f>IF(N537="základní",J537,0)</f>
        <v>0</v>
      </c>
      <c r="BF537" s="232">
        <f>IF(N537="snížená",J537,0)</f>
        <v>0</v>
      </c>
      <c r="BG537" s="232">
        <f>IF(N537="zákl. přenesená",J537,0)</f>
        <v>0</v>
      </c>
      <c r="BH537" s="232">
        <f>IF(N537="sníž. přenesená",J537,0)</f>
        <v>0</v>
      </c>
      <c r="BI537" s="232">
        <f>IF(N537="nulová",J537,0)</f>
        <v>0</v>
      </c>
      <c r="BJ537" s="17" t="s">
        <v>129</v>
      </c>
      <c r="BK537" s="232">
        <f>ROUND(I537*H537,2)</f>
        <v>0</v>
      </c>
      <c r="BL537" s="17" t="s">
        <v>318</v>
      </c>
      <c r="BM537" s="231" t="s">
        <v>666</v>
      </c>
    </row>
    <row r="538" s="2" customFormat="1" ht="16.5" customHeight="1">
      <c r="A538" s="38"/>
      <c r="B538" s="39"/>
      <c r="C538" s="275" t="s">
        <v>667</v>
      </c>
      <c r="D538" s="275" t="s">
        <v>254</v>
      </c>
      <c r="E538" s="276" t="s">
        <v>668</v>
      </c>
      <c r="F538" s="277" t="s">
        <v>669</v>
      </c>
      <c r="G538" s="278" t="s">
        <v>227</v>
      </c>
      <c r="H538" s="279">
        <v>36.75</v>
      </c>
      <c r="I538" s="280"/>
      <c r="J538" s="281">
        <f>ROUND(I538*H538,2)</f>
        <v>0</v>
      </c>
      <c r="K538" s="282"/>
      <c r="L538" s="283"/>
      <c r="M538" s="284" t="s">
        <v>1</v>
      </c>
      <c r="N538" s="285" t="s">
        <v>40</v>
      </c>
      <c r="O538" s="91"/>
      <c r="P538" s="229">
        <f>O538*H538</f>
        <v>0</v>
      </c>
      <c r="Q538" s="229">
        <v>0.0015399999999999999</v>
      </c>
      <c r="R538" s="229">
        <f>Q538*H538</f>
        <v>0.056594999999999999</v>
      </c>
      <c r="S538" s="229">
        <v>0</v>
      </c>
      <c r="T538" s="230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31" t="s">
        <v>409</v>
      </c>
      <c r="AT538" s="231" t="s">
        <v>254</v>
      </c>
      <c r="AU538" s="231" t="s">
        <v>129</v>
      </c>
      <c r="AY538" s="17" t="s">
        <v>118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17" t="s">
        <v>129</v>
      </c>
      <c r="BK538" s="232">
        <f>ROUND(I538*H538,2)</f>
        <v>0</v>
      </c>
      <c r="BL538" s="17" t="s">
        <v>318</v>
      </c>
      <c r="BM538" s="231" t="s">
        <v>670</v>
      </c>
    </row>
    <row r="539" s="14" customFormat="1">
      <c r="A539" s="14"/>
      <c r="B539" s="253"/>
      <c r="C539" s="254"/>
      <c r="D539" s="233" t="s">
        <v>217</v>
      </c>
      <c r="E539" s="254"/>
      <c r="F539" s="256" t="s">
        <v>671</v>
      </c>
      <c r="G539" s="254"/>
      <c r="H539" s="257">
        <v>36.75</v>
      </c>
      <c r="I539" s="258"/>
      <c r="J539" s="254"/>
      <c r="K539" s="254"/>
      <c r="L539" s="259"/>
      <c r="M539" s="260"/>
      <c r="N539" s="261"/>
      <c r="O539" s="261"/>
      <c r="P539" s="261"/>
      <c r="Q539" s="261"/>
      <c r="R539" s="261"/>
      <c r="S539" s="261"/>
      <c r="T539" s="26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3" t="s">
        <v>217</v>
      </c>
      <c r="AU539" s="263" t="s">
        <v>129</v>
      </c>
      <c r="AV539" s="14" t="s">
        <v>129</v>
      </c>
      <c r="AW539" s="14" t="s">
        <v>4</v>
      </c>
      <c r="AX539" s="14" t="s">
        <v>82</v>
      </c>
      <c r="AY539" s="263" t="s">
        <v>118</v>
      </c>
    </row>
    <row r="540" s="2" customFormat="1" ht="24.15" customHeight="1">
      <c r="A540" s="38"/>
      <c r="B540" s="39"/>
      <c r="C540" s="219" t="s">
        <v>672</v>
      </c>
      <c r="D540" s="219" t="s">
        <v>124</v>
      </c>
      <c r="E540" s="220" t="s">
        <v>673</v>
      </c>
      <c r="F540" s="221" t="s">
        <v>674</v>
      </c>
      <c r="G540" s="222" t="s">
        <v>227</v>
      </c>
      <c r="H540" s="223">
        <v>23.09</v>
      </c>
      <c r="I540" s="224"/>
      <c r="J540" s="225">
        <f>ROUND(I540*H540,2)</f>
        <v>0</v>
      </c>
      <c r="K540" s="226"/>
      <c r="L540" s="44"/>
      <c r="M540" s="227" t="s">
        <v>1</v>
      </c>
      <c r="N540" s="228" t="s">
        <v>40</v>
      </c>
      <c r="O540" s="91"/>
      <c r="P540" s="229">
        <f>O540*H540</f>
        <v>0</v>
      </c>
      <c r="Q540" s="229">
        <v>0</v>
      </c>
      <c r="R540" s="229">
        <f>Q540*H540</f>
        <v>0</v>
      </c>
      <c r="S540" s="229">
        <v>0</v>
      </c>
      <c r="T540" s="230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31" t="s">
        <v>318</v>
      </c>
      <c r="AT540" s="231" t="s">
        <v>124</v>
      </c>
      <c r="AU540" s="231" t="s">
        <v>129</v>
      </c>
      <c r="AY540" s="17" t="s">
        <v>118</v>
      </c>
      <c r="BE540" s="232">
        <f>IF(N540="základní",J540,0)</f>
        <v>0</v>
      </c>
      <c r="BF540" s="232">
        <f>IF(N540="snížená",J540,0)</f>
        <v>0</v>
      </c>
      <c r="BG540" s="232">
        <f>IF(N540="zákl. přenesená",J540,0)</f>
        <v>0</v>
      </c>
      <c r="BH540" s="232">
        <f>IF(N540="sníž. přenesená",J540,0)</f>
        <v>0</v>
      </c>
      <c r="BI540" s="232">
        <f>IF(N540="nulová",J540,0)</f>
        <v>0</v>
      </c>
      <c r="BJ540" s="17" t="s">
        <v>129</v>
      </c>
      <c r="BK540" s="232">
        <f>ROUND(I540*H540,2)</f>
        <v>0</v>
      </c>
      <c r="BL540" s="17" t="s">
        <v>318</v>
      </c>
      <c r="BM540" s="231" t="s">
        <v>675</v>
      </c>
    </row>
    <row r="541" s="13" customFormat="1">
      <c r="A541" s="13"/>
      <c r="B541" s="243"/>
      <c r="C541" s="244"/>
      <c r="D541" s="233" t="s">
        <v>217</v>
      </c>
      <c r="E541" s="245" t="s">
        <v>1</v>
      </c>
      <c r="F541" s="246" t="s">
        <v>218</v>
      </c>
      <c r="G541" s="244"/>
      <c r="H541" s="245" t="s">
        <v>1</v>
      </c>
      <c r="I541" s="247"/>
      <c r="J541" s="244"/>
      <c r="K541" s="244"/>
      <c r="L541" s="248"/>
      <c r="M541" s="249"/>
      <c r="N541" s="250"/>
      <c r="O541" s="250"/>
      <c r="P541" s="250"/>
      <c r="Q541" s="250"/>
      <c r="R541" s="250"/>
      <c r="S541" s="250"/>
      <c r="T541" s="25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2" t="s">
        <v>217</v>
      </c>
      <c r="AU541" s="252" t="s">
        <v>129</v>
      </c>
      <c r="AV541" s="13" t="s">
        <v>82</v>
      </c>
      <c r="AW541" s="13" t="s">
        <v>30</v>
      </c>
      <c r="AX541" s="13" t="s">
        <v>74</v>
      </c>
      <c r="AY541" s="252" t="s">
        <v>118</v>
      </c>
    </row>
    <row r="542" s="13" customFormat="1">
      <c r="A542" s="13"/>
      <c r="B542" s="243"/>
      <c r="C542" s="244"/>
      <c r="D542" s="233" t="s">
        <v>217</v>
      </c>
      <c r="E542" s="245" t="s">
        <v>1</v>
      </c>
      <c r="F542" s="246" t="s">
        <v>676</v>
      </c>
      <c r="G542" s="244"/>
      <c r="H542" s="245" t="s">
        <v>1</v>
      </c>
      <c r="I542" s="247"/>
      <c r="J542" s="244"/>
      <c r="K542" s="244"/>
      <c r="L542" s="248"/>
      <c r="M542" s="249"/>
      <c r="N542" s="250"/>
      <c r="O542" s="250"/>
      <c r="P542" s="250"/>
      <c r="Q542" s="250"/>
      <c r="R542" s="250"/>
      <c r="S542" s="250"/>
      <c r="T542" s="25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2" t="s">
        <v>217</v>
      </c>
      <c r="AU542" s="252" t="s">
        <v>129</v>
      </c>
      <c r="AV542" s="13" t="s">
        <v>82</v>
      </c>
      <c r="AW542" s="13" t="s">
        <v>30</v>
      </c>
      <c r="AX542" s="13" t="s">
        <v>74</v>
      </c>
      <c r="AY542" s="252" t="s">
        <v>118</v>
      </c>
    </row>
    <row r="543" s="13" customFormat="1">
      <c r="A543" s="13"/>
      <c r="B543" s="243"/>
      <c r="C543" s="244"/>
      <c r="D543" s="233" t="s">
        <v>217</v>
      </c>
      <c r="E543" s="245" t="s">
        <v>1</v>
      </c>
      <c r="F543" s="246" t="s">
        <v>220</v>
      </c>
      <c r="G543" s="244"/>
      <c r="H543" s="245" t="s">
        <v>1</v>
      </c>
      <c r="I543" s="247"/>
      <c r="J543" s="244"/>
      <c r="K543" s="244"/>
      <c r="L543" s="248"/>
      <c r="M543" s="249"/>
      <c r="N543" s="250"/>
      <c r="O543" s="250"/>
      <c r="P543" s="250"/>
      <c r="Q543" s="250"/>
      <c r="R543" s="250"/>
      <c r="S543" s="250"/>
      <c r="T543" s="25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2" t="s">
        <v>217</v>
      </c>
      <c r="AU543" s="252" t="s">
        <v>129</v>
      </c>
      <c r="AV543" s="13" t="s">
        <v>82</v>
      </c>
      <c r="AW543" s="13" t="s">
        <v>30</v>
      </c>
      <c r="AX543" s="13" t="s">
        <v>74</v>
      </c>
      <c r="AY543" s="252" t="s">
        <v>118</v>
      </c>
    </row>
    <row r="544" s="14" customFormat="1">
      <c r="A544" s="14"/>
      <c r="B544" s="253"/>
      <c r="C544" s="254"/>
      <c r="D544" s="233" t="s">
        <v>217</v>
      </c>
      <c r="E544" s="255" t="s">
        <v>1</v>
      </c>
      <c r="F544" s="256" t="s">
        <v>540</v>
      </c>
      <c r="G544" s="254"/>
      <c r="H544" s="257">
        <v>12.881</v>
      </c>
      <c r="I544" s="258"/>
      <c r="J544" s="254"/>
      <c r="K544" s="254"/>
      <c r="L544" s="259"/>
      <c r="M544" s="260"/>
      <c r="N544" s="261"/>
      <c r="O544" s="261"/>
      <c r="P544" s="261"/>
      <c r="Q544" s="261"/>
      <c r="R544" s="261"/>
      <c r="S544" s="261"/>
      <c r="T544" s="26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3" t="s">
        <v>217</v>
      </c>
      <c r="AU544" s="263" t="s">
        <v>129</v>
      </c>
      <c r="AV544" s="14" t="s">
        <v>129</v>
      </c>
      <c r="AW544" s="14" t="s">
        <v>30</v>
      </c>
      <c r="AX544" s="14" t="s">
        <v>74</v>
      </c>
      <c r="AY544" s="263" t="s">
        <v>118</v>
      </c>
    </row>
    <row r="545" s="13" customFormat="1">
      <c r="A545" s="13"/>
      <c r="B545" s="243"/>
      <c r="C545" s="244"/>
      <c r="D545" s="233" t="s">
        <v>217</v>
      </c>
      <c r="E545" s="245" t="s">
        <v>1</v>
      </c>
      <c r="F545" s="246" t="s">
        <v>276</v>
      </c>
      <c r="G545" s="244"/>
      <c r="H545" s="245" t="s">
        <v>1</v>
      </c>
      <c r="I545" s="247"/>
      <c r="J545" s="244"/>
      <c r="K545" s="244"/>
      <c r="L545" s="248"/>
      <c r="M545" s="249"/>
      <c r="N545" s="250"/>
      <c r="O545" s="250"/>
      <c r="P545" s="250"/>
      <c r="Q545" s="250"/>
      <c r="R545" s="250"/>
      <c r="S545" s="250"/>
      <c r="T545" s="25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2" t="s">
        <v>217</v>
      </c>
      <c r="AU545" s="252" t="s">
        <v>129</v>
      </c>
      <c r="AV545" s="13" t="s">
        <v>82</v>
      </c>
      <c r="AW545" s="13" t="s">
        <v>30</v>
      </c>
      <c r="AX545" s="13" t="s">
        <v>74</v>
      </c>
      <c r="AY545" s="252" t="s">
        <v>118</v>
      </c>
    </row>
    <row r="546" s="14" customFormat="1">
      <c r="A546" s="14"/>
      <c r="B546" s="253"/>
      <c r="C546" s="254"/>
      <c r="D546" s="233" t="s">
        <v>217</v>
      </c>
      <c r="E546" s="255" t="s">
        <v>1</v>
      </c>
      <c r="F546" s="256" t="s">
        <v>541</v>
      </c>
      <c r="G546" s="254"/>
      <c r="H546" s="257">
        <v>10.209</v>
      </c>
      <c r="I546" s="258"/>
      <c r="J546" s="254"/>
      <c r="K546" s="254"/>
      <c r="L546" s="259"/>
      <c r="M546" s="260"/>
      <c r="N546" s="261"/>
      <c r="O546" s="261"/>
      <c r="P546" s="261"/>
      <c r="Q546" s="261"/>
      <c r="R546" s="261"/>
      <c r="S546" s="261"/>
      <c r="T546" s="26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3" t="s">
        <v>217</v>
      </c>
      <c r="AU546" s="263" t="s">
        <v>129</v>
      </c>
      <c r="AV546" s="14" t="s">
        <v>129</v>
      </c>
      <c r="AW546" s="14" t="s">
        <v>30</v>
      </c>
      <c r="AX546" s="14" t="s">
        <v>74</v>
      </c>
      <c r="AY546" s="263" t="s">
        <v>118</v>
      </c>
    </row>
    <row r="547" s="15" customFormat="1">
      <c r="A547" s="15"/>
      <c r="B547" s="264"/>
      <c r="C547" s="265"/>
      <c r="D547" s="233" t="s">
        <v>217</v>
      </c>
      <c r="E547" s="266" t="s">
        <v>1</v>
      </c>
      <c r="F547" s="267" t="s">
        <v>224</v>
      </c>
      <c r="G547" s="265"/>
      <c r="H547" s="268">
        <v>23.09</v>
      </c>
      <c r="I547" s="269"/>
      <c r="J547" s="265"/>
      <c r="K547" s="265"/>
      <c r="L547" s="270"/>
      <c r="M547" s="271"/>
      <c r="N547" s="272"/>
      <c r="O547" s="272"/>
      <c r="P547" s="272"/>
      <c r="Q547" s="272"/>
      <c r="R547" s="272"/>
      <c r="S547" s="272"/>
      <c r="T547" s="273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4" t="s">
        <v>217</v>
      </c>
      <c r="AU547" s="274" t="s">
        <v>129</v>
      </c>
      <c r="AV547" s="15" t="s">
        <v>141</v>
      </c>
      <c r="AW547" s="15" t="s">
        <v>30</v>
      </c>
      <c r="AX547" s="15" t="s">
        <v>82</v>
      </c>
      <c r="AY547" s="274" t="s">
        <v>118</v>
      </c>
    </row>
    <row r="548" s="2" customFormat="1" ht="21.75" customHeight="1">
      <c r="A548" s="38"/>
      <c r="B548" s="39"/>
      <c r="C548" s="275" t="s">
        <v>677</v>
      </c>
      <c r="D548" s="275" t="s">
        <v>254</v>
      </c>
      <c r="E548" s="276" t="s">
        <v>678</v>
      </c>
      <c r="F548" s="277" t="s">
        <v>679</v>
      </c>
      <c r="G548" s="278" t="s">
        <v>227</v>
      </c>
      <c r="H548" s="279">
        <v>23.09</v>
      </c>
      <c r="I548" s="280"/>
      <c r="J548" s="281">
        <f>ROUND(I548*H548,2)</f>
        <v>0</v>
      </c>
      <c r="K548" s="282"/>
      <c r="L548" s="283"/>
      <c r="M548" s="284" t="s">
        <v>1</v>
      </c>
      <c r="N548" s="285" t="s">
        <v>40</v>
      </c>
      <c r="O548" s="91"/>
      <c r="P548" s="229">
        <f>O548*H548</f>
        <v>0</v>
      </c>
      <c r="Q548" s="229">
        <v>0.0014</v>
      </c>
      <c r="R548" s="229">
        <f>Q548*H548</f>
        <v>0.032326000000000001</v>
      </c>
      <c r="S548" s="229">
        <v>0</v>
      </c>
      <c r="T548" s="230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31" t="s">
        <v>409</v>
      </c>
      <c r="AT548" s="231" t="s">
        <v>254</v>
      </c>
      <c r="AU548" s="231" t="s">
        <v>129</v>
      </c>
      <c r="AY548" s="17" t="s">
        <v>118</v>
      </c>
      <c r="BE548" s="232">
        <f>IF(N548="základní",J548,0)</f>
        <v>0</v>
      </c>
      <c r="BF548" s="232">
        <f>IF(N548="snížená",J548,0)</f>
        <v>0</v>
      </c>
      <c r="BG548" s="232">
        <f>IF(N548="zákl. přenesená",J548,0)</f>
        <v>0</v>
      </c>
      <c r="BH548" s="232">
        <f>IF(N548="sníž. přenesená",J548,0)</f>
        <v>0</v>
      </c>
      <c r="BI548" s="232">
        <f>IF(N548="nulová",J548,0)</f>
        <v>0</v>
      </c>
      <c r="BJ548" s="17" t="s">
        <v>129</v>
      </c>
      <c r="BK548" s="232">
        <f>ROUND(I548*H548,2)</f>
        <v>0</v>
      </c>
      <c r="BL548" s="17" t="s">
        <v>318</v>
      </c>
      <c r="BM548" s="231" t="s">
        <v>680</v>
      </c>
    </row>
    <row r="549" s="2" customFormat="1" ht="33" customHeight="1">
      <c r="A549" s="38"/>
      <c r="B549" s="39"/>
      <c r="C549" s="219" t="s">
        <v>681</v>
      </c>
      <c r="D549" s="219" t="s">
        <v>124</v>
      </c>
      <c r="E549" s="220" t="s">
        <v>682</v>
      </c>
      <c r="F549" s="221" t="s">
        <v>683</v>
      </c>
      <c r="G549" s="222" t="s">
        <v>227</v>
      </c>
      <c r="H549" s="223">
        <v>44.491</v>
      </c>
      <c r="I549" s="224"/>
      <c r="J549" s="225">
        <f>ROUND(I549*H549,2)</f>
        <v>0</v>
      </c>
      <c r="K549" s="226"/>
      <c r="L549" s="44"/>
      <c r="M549" s="227" t="s">
        <v>1</v>
      </c>
      <c r="N549" s="228" t="s">
        <v>40</v>
      </c>
      <c r="O549" s="91"/>
      <c r="P549" s="229">
        <f>O549*H549</f>
        <v>0</v>
      </c>
      <c r="Q549" s="229">
        <v>0.0041799999999999997</v>
      </c>
      <c r="R549" s="229">
        <f>Q549*H549</f>
        <v>0.18597237999999999</v>
      </c>
      <c r="S549" s="229">
        <v>0</v>
      </c>
      <c r="T549" s="230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31" t="s">
        <v>318</v>
      </c>
      <c r="AT549" s="231" t="s">
        <v>124</v>
      </c>
      <c r="AU549" s="231" t="s">
        <v>129</v>
      </c>
      <c r="AY549" s="17" t="s">
        <v>118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7" t="s">
        <v>129</v>
      </c>
      <c r="BK549" s="232">
        <f>ROUND(I549*H549,2)</f>
        <v>0</v>
      </c>
      <c r="BL549" s="17" t="s">
        <v>318</v>
      </c>
      <c r="BM549" s="231" t="s">
        <v>684</v>
      </c>
    </row>
    <row r="550" s="2" customFormat="1">
      <c r="A550" s="38"/>
      <c r="B550" s="39"/>
      <c r="C550" s="40"/>
      <c r="D550" s="233" t="s">
        <v>143</v>
      </c>
      <c r="E550" s="40"/>
      <c r="F550" s="234" t="s">
        <v>685</v>
      </c>
      <c r="G550" s="40"/>
      <c r="H550" s="40"/>
      <c r="I550" s="235"/>
      <c r="J550" s="40"/>
      <c r="K550" s="40"/>
      <c r="L550" s="44"/>
      <c r="M550" s="236"/>
      <c r="N550" s="237"/>
      <c r="O550" s="91"/>
      <c r="P550" s="91"/>
      <c r="Q550" s="91"/>
      <c r="R550" s="91"/>
      <c r="S550" s="91"/>
      <c r="T550" s="92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143</v>
      </c>
      <c r="AU550" s="17" t="s">
        <v>129</v>
      </c>
    </row>
    <row r="551" s="13" customFormat="1">
      <c r="A551" s="13"/>
      <c r="B551" s="243"/>
      <c r="C551" s="244"/>
      <c r="D551" s="233" t="s">
        <v>217</v>
      </c>
      <c r="E551" s="245" t="s">
        <v>1</v>
      </c>
      <c r="F551" s="246" t="s">
        <v>218</v>
      </c>
      <c r="G551" s="244"/>
      <c r="H551" s="245" t="s">
        <v>1</v>
      </c>
      <c r="I551" s="247"/>
      <c r="J551" s="244"/>
      <c r="K551" s="244"/>
      <c r="L551" s="248"/>
      <c r="M551" s="249"/>
      <c r="N551" s="250"/>
      <c r="O551" s="250"/>
      <c r="P551" s="250"/>
      <c r="Q551" s="250"/>
      <c r="R551" s="250"/>
      <c r="S551" s="250"/>
      <c r="T551" s="25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2" t="s">
        <v>217</v>
      </c>
      <c r="AU551" s="252" t="s">
        <v>129</v>
      </c>
      <c r="AV551" s="13" t="s">
        <v>82</v>
      </c>
      <c r="AW551" s="13" t="s">
        <v>30</v>
      </c>
      <c r="AX551" s="13" t="s">
        <v>74</v>
      </c>
      <c r="AY551" s="252" t="s">
        <v>118</v>
      </c>
    </row>
    <row r="552" s="13" customFormat="1">
      <c r="A552" s="13"/>
      <c r="B552" s="243"/>
      <c r="C552" s="244"/>
      <c r="D552" s="233" t="s">
        <v>217</v>
      </c>
      <c r="E552" s="245" t="s">
        <v>1</v>
      </c>
      <c r="F552" s="246" t="s">
        <v>230</v>
      </c>
      <c r="G552" s="244"/>
      <c r="H552" s="245" t="s">
        <v>1</v>
      </c>
      <c r="I552" s="247"/>
      <c r="J552" s="244"/>
      <c r="K552" s="244"/>
      <c r="L552" s="248"/>
      <c r="M552" s="249"/>
      <c r="N552" s="250"/>
      <c r="O552" s="250"/>
      <c r="P552" s="250"/>
      <c r="Q552" s="250"/>
      <c r="R552" s="250"/>
      <c r="S552" s="250"/>
      <c r="T552" s="25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2" t="s">
        <v>217</v>
      </c>
      <c r="AU552" s="252" t="s">
        <v>129</v>
      </c>
      <c r="AV552" s="13" t="s">
        <v>82</v>
      </c>
      <c r="AW552" s="13" t="s">
        <v>30</v>
      </c>
      <c r="AX552" s="13" t="s">
        <v>74</v>
      </c>
      <c r="AY552" s="252" t="s">
        <v>118</v>
      </c>
    </row>
    <row r="553" s="14" customFormat="1">
      <c r="A553" s="14"/>
      <c r="B553" s="253"/>
      <c r="C553" s="254"/>
      <c r="D553" s="233" t="s">
        <v>217</v>
      </c>
      <c r="E553" s="255" t="s">
        <v>1</v>
      </c>
      <c r="F553" s="256" t="s">
        <v>316</v>
      </c>
      <c r="G553" s="254"/>
      <c r="H553" s="257">
        <v>26.061</v>
      </c>
      <c r="I553" s="258"/>
      <c r="J553" s="254"/>
      <c r="K553" s="254"/>
      <c r="L553" s="259"/>
      <c r="M553" s="260"/>
      <c r="N553" s="261"/>
      <c r="O553" s="261"/>
      <c r="P553" s="261"/>
      <c r="Q553" s="261"/>
      <c r="R553" s="261"/>
      <c r="S553" s="261"/>
      <c r="T553" s="26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3" t="s">
        <v>217</v>
      </c>
      <c r="AU553" s="263" t="s">
        <v>129</v>
      </c>
      <c r="AV553" s="14" t="s">
        <v>129</v>
      </c>
      <c r="AW553" s="14" t="s">
        <v>30</v>
      </c>
      <c r="AX553" s="14" t="s">
        <v>74</v>
      </c>
      <c r="AY553" s="263" t="s">
        <v>118</v>
      </c>
    </row>
    <row r="554" s="13" customFormat="1">
      <c r="A554" s="13"/>
      <c r="B554" s="243"/>
      <c r="C554" s="244"/>
      <c r="D554" s="233" t="s">
        <v>217</v>
      </c>
      <c r="E554" s="245" t="s">
        <v>1</v>
      </c>
      <c r="F554" s="246" t="s">
        <v>234</v>
      </c>
      <c r="G554" s="244"/>
      <c r="H554" s="245" t="s">
        <v>1</v>
      </c>
      <c r="I554" s="247"/>
      <c r="J554" s="244"/>
      <c r="K554" s="244"/>
      <c r="L554" s="248"/>
      <c r="M554" s="249"/>
      <c r="N554" s="250"/>
      <c r="O554" s="250"/>
      <c r="P554" s="250"/>
      <c r="Q554" s="250"/>
      <c r="R554" s="250"/>
      <c r="S554" s="250"/>
      <c r="T554" s="25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2" t="s">
        <v>217</v>
      </c>
      <c r="AU554" s="252" t="s">
        <v>129</v>
      </c>
      <c r="AV554" s="13" t="s">
        <v>82</v>
      </c>
      <c r="AW554" s="13" t="s">
        <v>30</v>
      </c>
      <c r="AX554" s="13" t="s">
        <v>74</v>
      </c>
      <c r="AY554" s="252" t="s">
        <v>118</v>
      </c>
    </row>
    <row r="555" s="14" customFormat="1">
      <c r="A555" s="14"/>
      <c r="B555" s="253"/>
      <c r="C555" s="254"/>
      <c r="D555" s="233" t="s">
        <v>217</v>
      </c>
      <c r="E555" s="255" t="s">
        <v>1</v>
      </c>
      <c r="F555" s="256" t="s">
        <v>317</v>
      </c>
      <c r="G555" s="254"/>
      <c r="H555" s="257">
        <v>18.43</v>
      </c>
      <c r="I555" s="258"/>
      <c r="J555" s="254"/>
      <c r="K555" s="254"/>
      <c r="L555" s="259"/>
      <c r="M555" s="260"/>
      <c r="N555" s="261"/>
      <c r="O555" s="261"/>
      <c r="P555" s="261"/>
      <c r="Q555" s="261"/>
      <c r="R555" s="261"/>
      <c r="S555" s="261"/>
      <c r="T555" s="26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3" t="s">
        <v>217</v>
      </c>
      <c r="AU555" s="263" t="s">
        <v>129</v>
      </c>
      <c r="AV555" s="14" t="s">
        <v>129</v>
      </c>
      <c r="AW555" s="14" t="s">
        <v>30</v>
      </c>
      <c r="AX555" s="14" t="s">
        <v>74</v>
      </c>
      <c r="AY555" s="263" t="s">
        <v>118</v>
      </c>
    </row>
    <row r="556" s="15" customFormat="1">
      <c r="A556" s="15"/>
      <c r="B556" s="264"/>
      <c r="C556" s="265"/>
      <c r="D556" s="233" t="s">
        <v>217</v>
      </c>
      <c r="E556" s="266" t="s">
        <v>1</v>
      </c>
      <c r="F556" s="267" t="s">
        <v>224</v>
      </c>
      <c r="G556" s="265"/>
      <c r="H556" s="268">
        <v>44.491</v>
      </c>
      <c r="I556" s="269"/>
      <c r="J556" s="265"/>
      <c r="K556" s="265"/>
      <c r="L556" s="270"/>
      <c r="M556" s="271"/>
      <c r="N556" s="272"/>
      <c r="O556" s="272"/>
      <c r="P556" s="272"/>
      <c r="Q556" s="272"/>
      <c r="R556" s="272"/>
      <c r="S556" s="272"/>
      <c r="T556" s="273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74" t="s">
        <v>217</v>
      </c>
      <c r="AU556" s="274" t="s">
        <v>129</v>
      </c>
      <c r="AV556" s="15" t="s">
        <v>141</v>
      </c>
      <c r="AW556" s="15" t="s">
        <v>30</v>
      </c>
      <c r="AX556" s="15" t="s">
        <v>82</v>
      </c>
      <c r="AY556" s="274" t="s">
        <v>118</v>
      </c>
    </row>
    <row r="557" s="2" customFormat="1" ht="24.15" customHeight="1">
      <c r="A557" s="38"/>
      <c r="B557" s="39"/>
      <c r="C557" s="219" t="s">
        <v>686</v>
      </c>
      <c r="D557" s="219" t="s">
        <v>124</v>
      </c>
      <c r="E557" s="220" t="s">
        <v>687</v>
      </c>
      <c r="F557" s="221" t="s">
        <v>688</v>
      </c>
      <c r="G557" s="222" t="s">
        <v>689</v>
      </c>
      <c r="H557" s="286"/>
      <c r="I557" s="224"/>
      <c r="J557" s="225">
        <f>ROUND(I557*H557,2)</f>
        <v>0</v>
      </c>
      <c r="K557" s="226"/>
      <c r="L557" s="44"/>
      <c r="M557" s="227" t="s">
        <v>1</v>
      </c>
      <c r="N557" s="228" t="s">
        <v>40</v>
      </c>
      <c r="O557" s="91"/>
      <c r="P557" s="229">
        <f>O557*H557</f>
        <v>0</v>
      </c>
      <c r="Q557" s="229">
        <v>0</v>
      </c>
      <c r="R557" s="229">
        <f>Q557*H557</f>
        <v>0</v>
      </c>
      <c r="S557" s="229">
        <v>0</v>
      </c>
      <c r="T557" s="230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31" t="s">
        <v>318</v>
      </c>
      <c r="AT557" s="231" t="s">
        <v>124</v>
      </c>
      <c r="AU557" s="231" t="s">
        <v>129</v>
      </c>
      <c r="AY557" s="17" t="s">
        <v>118</v>
      </c>
      <c r="BE557" s="232">
        <f>IF(N557="základní",J557,0)</f>
        <v>0</v>
      </c>
      <c r="BF557" s="232">
        <f>IF(N557="snížená",J557,0)</f>
        <v>0</v>
      </c>
      <c r="BG557" s="232">
        <f>IF(N557="zákl. přenesená",J557,0)</f>
        <v>0</v>
      </c>
      <c r="BH557" s="232">
        <f>IF(N557="sníž. přenesená",J557,0)</f>
        <v>0</v>
      </c>
      <c r="BI557" s="232">
        <f>IF(N557="nulová",J557,0)</f>
        <v>0</v>
      </c>
      <c r="BJ557" s="17" t="s">
        <v>129</v>
      </c>
      <c r="BK557" s="232">
        <f>ROUND(I557*H557,2)</f>
        <v>0</v>
      </c>
      <c r="BL557" s="17" t="s">
        <v>318</v>
      </c>
      <c r="BM557" s="231" t="s">
        <v>690</v>
      </c>
    </row>
    <row r="558" s="12" customFormat="1" ht="22.8" customHeight="1">
      <c r="A558" s="12"/>
      <c r="B558" s="203"/>
      <c r="C558" s="204"/>
      <c r="D558" s="205" t="s">
        <v>73</v>
      </c>
      <c r="E558" s="217" t="s">
        <v>691</v>
      </c>
      <c r="F558" s="217" t="s">
        <v>692</v>
      </c>
      <c r="G558" s="204"/>
      <c r="H558" s="204"/>
      <c r="I558" s="207"/>
      <c r="J558" s="218">
        <f>BK558</f>
        <v>0</v>
      </c>
      <c r="K558" s="204"/>
      <c r="L558" s="209"/>
      <c r="M558" s="210"/>
      <c r="N558" s="211"/>
      <c r="O558" s="211"/>
      <c r="P558" s="212">
        <f>SUM(P559:P560)</f>
        <v>0</v>
      </c>
      <c r="Q558" s="211"/>
      <c r="R558" s="212">
        <f>SUM(R559:R560)</f>
        <v>0</v>
      </c>
      <c r="S558" s="211"/>
      <c r="T558" s="213">
        <f>SUM(T559:T560)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4" t="s">
        <v>129</v>
      </c>
      <c r="AT558" s="215" t="s">
        <v>73</v>
      </c>
      <c r="AU558" s="215" t="s">
        <v>82</v>
      </c>
      <c r="AY558" s="214" t="s">
        <v>118</v>
      </c>
      <c r="BK558" s="216">
        <f>SUM(BK559:BK560)</f>
        <v>0</v>
      </c>
    </row>
    <row r="559" s="2" customFormat="1" ht="24.15" customHeight="1">
      <c r="A559" s="38"/>
      <c r="B559" s="39"/>
      <c r="C559" s="219" t="s">
        <v>693</v>
      </c>
      <c r="D559" s="219" t="s">
        <v>124</v>
      </c>
      <c r="E559" s="220" t="s">
        <v>694</v>
      </c>
      <c r="F559" s="221" t="s">
        <v>695</v>
      </c>
      <c r="G559" s="222" t="s">
        <v>306</v>
      </c>
      <c r="H559" s="223">
        <v>9</v>
      </c>
      <c r="I559" s="224"/>
      <c r="J559" s="225">
        <f>ROUND(I559*H559,2)</f>
        <v>0</v>
      </c>
      <c r="K559" s="226"/>
      <c r="L559" s="44"/>
      <c r="M559" s="227" t="s">
        <v>1</v>
      </c>
      <c r="N559" s="228" t="s">
        <v>40</v>
      </c>
      <c r="O559" s="91"/>
      <c r="P559" s="229">
        <f>O559*H559</f>
        <v>0</v>
      </c>
      <c r="Q559" s="229">
        <v>0</v>
      </c>
      <c r="R559" s="229">
        <f>Q559*H559</f>
        <v>0</v>
      </c>
      <c r="S559" s="229">
        <v>0</v>
      </c>
      <c r="T559" s="230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31" t="s">
        <v>318</v>
      </c>
      <c r="AT559" s="231" t="s">
        <v>124</v>
      </c>
      <c r="AU559" s="231" t="s">
        <v>129</v>
      </c>
      <c r="AY559" s="17" t="s">
        <v>118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7" t="s">
        <v>129</v>
      </c>
      <c r="BK559" s="232">
        <f>ROUND(I559*H559,2)</f>
        <v>0</v>
      </c>
      <c r="BL559" s="17" t="s">
        <v>318</v>
      </c>
      <c r="BM559" s="231" t="s">
        <v>696</v>
      </c>
    </row>
    <row r="560" s="2" customFormat="1">
      <c r="A560" s="38"/>
      <c r="B560" s="39"/>
      <c r="C560" s="40"/>
      <c r="D560" s="233" t="s">
        <v>143</v>
      </c>
      <c r="E560" s="40"/>
      <c r="F560" s="234" t="s">
        <v>697</v>
      </c>
      <c r="G560" s="40"/>
      <c r="H560" s="40"/>
      <c r="I560" s="235"/>
      <c r="J560" s="40"/>
      <c r="K560" s="40"/>
      <c r="L560" s="44"/>
      <c r="M560" s="236"/>
      <c r="N560" s="237"/>
      <c r="O560" s="91"/>
      <c r="P560" s="91"/>
      <c r="Q560" s="91"/>
      <c r="R560" s="91"/>
      <c r="S560" s="91"/>
      <c r="T560" s="92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143</v>
      </c>
      <c r="AU560" s="17" t="s">
        <v>129</v>
      </c>
    </row>
    <row r="561" s="12" customFormat="1" ht="22.8" customHeight="1">
      <c r="A561" s="12"/>
      <c r="B561" s="203"/>
      <c r="C561" s="204"/>
      <c r="D561" s="205" t="s">
        <v>73</v>
      </c>
      <c r="E561" s="217" t="s">
        <v>698</v>
      </c>
      <c r="F561" s="217" t="s">
        <v>699</v>
      </c>
      <c r="G561" s="204"/>
      <c r="H561" s="204"/>
      <c r="I561" s="207"/>
      <c r="J561" s="218">
        <f>BK561</f>
        <v>0</v>
      </c>
      <c r="K561" s="204"/>
      <c r="L561" s="209"/>
      <c r="M561" s="210"/>
      <c r="N561" s="211"/>
      <c r="O561" s="211"/>
      <c r="P561" s="212">
        <f>SUM(P562:P568)</f>
        <v>0</v>
      </c>
      <c r="Q561" s="211"/>
      <c r="R561" s="212">
        <f>SUM(R562:R568)</f>
        <v>0.0032400000000000003</v>
      </c>
      <c r="S561" s="211"/>
      <c r="T561" s="213">
        <f>SUM(T562:T568)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14" t="s">
        <v>129</v>
      </c>
      <c r="AT561" s="215" t="s">
        <v>73</v>
      </c>
      <c r="AU561" s="215" t="s">
        <v>82</v>
      </c>
      <c r="AY561" s="214" t="s">
        <v>118</v>
      </c>
      <c r="BK561" s="216">
        <f>SUM(BK562:BK568)</f>
        <v>0</v>
      </c>
    </row>
    <row r="562" s="2" customFormat="1" ht="24.15" customHeight="1">
      <c r="A562" s="38"/>
      <c r="B562" s="39"/>
      <c r="C562" s="219" t="s">
        <v>700</v>
      </c>
      <c r="D562" s="219" t="s">
        <v>124</v>
      </c>
      <c r="E562" s="220" t="s">
        <v>701</v>
      </c>
      <c r="F562" s="221" t="s">
        <v>702</v>
      </c>
      <c r="G562" s="222" t="s">
        <v>127</v>
      </c>
      <c r="H562" s="223">
        <v>4</v>
      </c>
      <c r="I562" s="224"/>
      <c r="J562" s="225">
        <f>ROUND(I562*H562,2)</f>
        <v>0</v>
      </c>
      <c r="K562" s="226"/>
      <c r="L562" s="44"/>
      <c r="M562" s="227" t="s">
        <v>1</v>
      </c>
      <c r="N562" s="228" t="s">
        <v>40</v>
      </c>
      <c r="O562" s="91"/>
      <c r="P562" s="229">
        <f>O562*H562</f>
        <v>0</v>
      </c>
      <c r="Q562" s="229">
        <v>0</v>
      </c>
      <c r="R562" s="229">
        <f>Q562*H562</f>
        <v>0</v>
      </c>
      <c r="S562" s="229">
        <v>0</v>
      </c>
      <c r="T562" s="230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1" t="s">
        <v>318</v>
      </c>
      <c r="AT562" s="231" t="s">
        <v>124</v>
      </c>
      <c r="AU562" s="231" t="s">
        <v>129</v>
      </c>
      <c r="AY562" s="17" t="s">
        <v>118</v>
      </c>
      <c r="BE562" s="232">
        <f>IF(N562="základní",J562,0)</f>
        <v>0</v>
      </c>
      <c r="BF562" s="232">
        <f>IF(N562="snížená",J562,0)</f>
        <v>0</v>
      </c>
      <c r="BG562" s="232">
        <f>IF(N562="zákl. přenesená",J562,0)</f>
        <v>0</v>
      </c>
      <c r="BH562" s="232">
        <f>IF(N562="sníž. přenesená",J562,0)</f>
        <v>0</v>
      </c>
      <c r="BI562" s="232">
        <f>IF(N562="nulová",J562,0)</f>
        <v>0</v>
      </c>
      <c r="BJ562" s="17" t="s">
        <v>129</v>
      </c>
      <c r="BK562" s="232">
        <f>ROUND(I562*H562,2)</f>
        <v>0</v>
      </c>
      <c r="BL562" s="17" t="s">
        <v>318</v>
      </c>
      <c r="BM562" s="231" t="s">
        <v>703</v>
      </c>
    </row>
    <row r="563" s="2" customFormat="1">
      <c r="A563" s="38"/>
      <c r="B563" s="39"/>
      <c r="C563" s="40"/>
      <c r="D563" s="233" t="s">
        <v>143</v>
      </c>
      <c r="E563" s="40"/>
      <c r="F563" s="234" t="s">
        <v>697</v>
      </c>
      <c r="G563" s="40"/>
      <c r="H563" s="40"/>
      <c r="I563" s="235"/>
      <c r="J563" s="40"/>
      <c r="K563" s="40"/>
      <c r="L563" s="44"/>
      <c r="M563" s="236"/>
      <c r="N563" s="237"/>
      <c r="O563" s="91"/>
      <c r="P563" s="91"/>
      <c r="Q563" s="91"/>
      <c r="R563" s="91"/>
      <c r="S563" s="91"/>
      <c r="T563" s="92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143</v>
      </c>
      <c r="AU563" s="17" t="s">
        <v>129</v>
      </c>
    </row>
    <row r="564" s="2" customFormat="1" ht="24.15" customHeight="1">
      <c r="A564" s="38"/>
      <c r="B564" s="39"/>
      <c r="C564" s="219" t="s">
        <v>704</v>
      </c>
      <c r="D564" s="219" t="s">
        <v>124</v>
      </c>
      <c r="E564" s="220" t="s">
        <v>705</v>
      </c>
      <c r="F564" s="221" t="s">
        <v>706</v>
      </c>
      <c r="G564" s="222" t="s">
        <v>127</v>
      </c>
      <c r="H564" s="223">
        <v>2</v>
      </c>
      <c r="I564" s="224"/>
      <c r="J564" s="225">
        <f>ROUND(I564*H564,2)</f>
        <v>0</v>
      </c>
      <c r="K564" s="226"/>
      <c r="L564" s="44"/>
      <c r="M564" s="227" t="s">
        <v>1</v>
      </c>
      <c r="N564" s="228" t="s">
        <v>40</v>
      </c>
      <c r="O564" s="91"/>
      <c r="P564" s="229">
        <f>O564*H564</f>
        <v>0</v>
      </c>
      <c r="Q564" s="229">
        <v>0</v>
      </c>
      <c r="R564" s="229">
        <f>Q564*H564</f>
        <v>0</v>
      </c>
      <c r="S564" s="229">
        <v>0</v>
      </c>
      <c r="T564" s="230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31" t="s">
        <v>318</v>
      </c>
      <c r="AT564" s="231" t="s">
        <v>124</v>
      </c>
      <c r="AU564" s="231" t="s">
        <v>129</v>
      </c>
      <c r="AY564" s="17" t="s">
        <v>118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17" t="s">
        <v>129</v>
      </c>
      <c r="BK564" s="232">
        <f>ROUND(I564*H564,2)</f>
        <v>0</v>
      </c>
      <c r="BL564" s="17" t="s">
        <v>318</v>
      </c>
      <c r="BM564" s="231" t="s">
        <v>707</v>
      </c>
    </row>
    <row r="565" s="2" customFormat="1">
      <c r="A565" s="38"/>
      <c r="B565" s="39"/>
      <c r="C565" s="40"/>
      <c r="D565" s="233" t="s">
        <v>143</v>
      </c>
      <c r="E565" s="40"/>
      <c r="F565" s="234" t="s">
        <v>697</v>
      </c>
      <c r="G565" s="40"/>
      <c r="H565" s="40"/>
      <c r="I565" s="235"/>
      <c r="J565" s="40"/>
      <c r="K565" s="40"/>
      <c r="L565" s="44"/>
      <c r="M565" s="236"/>
      <c r="N565" s="237"/>
      <c r="O565" s="91"/>
      <c r="P565" s="91"/>
      <c r="Q565" s="91"/>
      <c r="R565" s="91"/>
      <c r="S565" s="91"/>
      <c r="T565" s="92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143</v>
      </c>
      <c r="AU565" s="17" t="s">
        <v>129</v>
      </c>
    </row>
    <row r="566" s="2" customFormat="1" ht="24.15" customHeight="1">
      <c r="A566" s="38"/>
      <c r="B566" s="39"/>
      <c r="C566" s="219" t="s">
        <v>708</v>
      </c>
      <c r="D566" s="219" t="s">
        <v>124</v>
      </c>
      <c r="E566" s="220" t="s">
        <v>709</v>
      </c>
      <c r="F566" s="221" t="s">
        <v>710</v>
      </c>
      <c r="G566" s="222" t="s">
        <v>245</v>
      </c>
      <c r="H566" s="223">
        <v>54</v>
      </c>
      <c r="I566" s="224"/>
      <c r="J566" s="225">
        <f>ROUND(I566*H566,2)</f>
        <v>0</v>
      </c>
      <c r="K566" s="226"/>
      <c r="L566" s="44"/>
      <c r="M566" s="227" t="s">
        <v>1</v>
      </c>
      <c r="N566" s="228" t="s">
        <v>40</v>
      </c>
      <c r="O566" s="91"/>
      <c r="P566" s="229">
        <f>O566*H566</f>
        <v>0</v>
      </c>
      <c r="Q566" s="229">
        <v>6.0000000000000002E-05</v>
      </c>
      <c r="R566" s="229">
        <f>Q566*H566</f>
        <v>0.0032400000000000003</v>
      </c>
      <c r="S566" s="229">
        <v>0</v>
      </c>
      <c r="T566" s="230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31" t="s">
        <v>318</v>
      </c>
      <c r="AT566" s="231" t="s">
        <v>124</v>
      </c>
      <c r="AU566" s="231" t="s">
        <v>129</v>
      </c>
      <c r="AY566" s="17" t="s">
        <v>118</v>
      </c>
      <c r="BE566" s="232">
        <f>IF(N566="základní",J566,0)</f>
        <v>0</v>
      </c>
      <c r="BF566" s="232">
        <f>IF(N566="snížená",J566,0)</f>
        <v>0</v>
      </c>
      <c r="BG566" s="232">
        <f>IF(N566="zákl. přenesená",J566,0)</f>
        <v>0</v>
      </c>
      <c r="BH566" s="232">
        <f>IF(N566="sníž. přenesená",J566,0)</f>
        <v>0</v>
      </c>
      <c r="BI566" s="232">
        <f>IF(N566="nulová",J566,0)</f>
        <v>0</v>
      </c>
      <c r="BJ566" s="17" t="s">
        <v>129</v>
      </c>
      <c r="BK566" s="232">
        <f>ROUND(I566*H566,2)</f>
        <v>0</v>
      </c>
      <c r="BL566" s="17" t="s">
        <v>318</v>
      </c>
      <c r="BM566" s="231" t="s">
        <v>711</v>
      </c>
    </row>
    <row r="567" s="2" customFormat="1" ht="21.75" customHeight="1">
      <c r="A567" s="38"/>
      <c r="B567" s="39"/>
      <c r="C567" s="219" t="s">
        <v>712</v>
      </c>
      <c r="D567" s="219" t="s">
        <v>124</v>
      </c>
      <c r="E567" s="220" t="s">
        <v>713</v>
      </c>
      <c r="F567" s="221" t="s">
        <v>714</v>
      </c>
      <c r="G567" s="222" t="s">
        <v>245</v>
      </c>
      <c r="H567" s="223">
        <v>27</v>
      </c>
      <c r="I567" s="224"/>
      <c r="J567" s="225">
        <f>ROUND(I567*H567,2)</f>
        <v>0</v>
      </c>
      <c r="K567" s="226"/>
      <c r="L567" s="44"/>
      <c r="M567" s="227" t="s">
        <v>1</v>
      </c>
      <c r="N567" s="228" t="s">
        <v>40</v>
      </c>
      <c r="O567" s="91"/>
      <c r="P567" s="229">
        <f>O567*H567</f>
        <v>0</v>
      </c>
      <c r="Q567" s="229">
        <v>0</v>
      </c>
      <c r="R567" s="229">
        <f>Q567*H567</f>
        <v>0</v>
      </c>
      <c r="S567" s="229">
        <v>0</v>
      </c>
      <c r="T567" s="230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31" t="s">
        <v>318</v>
      </c>
      <c r="AT567" s="231" t="s">
        <v>124</v>
      </c>
      <c r="AU567" s="231" t="s">
        <v>129</v>
      </c>
      <c r="AY567" s="17" t="s">
        <v>118</v>
      </c>
      <c r="BE567" s="232">
        <f>IF(N567="základní",J567,0)</f>
        <v>0</v>
      </c>
      <c r="BF567" s="232">
        <f>IF(N567="snížená",J567,0)</f>
        <v>0</v>
      </c>
      <c r="BG567" s="232">
        <f>IF(N567="zákl. přenesená",J567,0)</f>
        <v>0</v>
      </c>
      <c r="BH567" s="232">
        <f>IF(N567="sníž. přenesená",J567,0)</f>
        <v>0</v>
      </c>
      <c r="BI567" s="232">
        <f>IF(N567="nulová",J567,0)</f>
        <v>0</v>
      </c>
      <c r="BJ567" s="17" t="s">
        <v>129</v>
      </c>
      <c r="BK567" s="232">
        <f>ROUND(I567*H567,2)</f>
        <v>0</v>
      </c>
      <c r="BL567" s="17" t="s">
        <v>318</v>
      </c>
      <c r="BM567" s="231" t="s">
        <v>715</v>
      </c>
    </row>
    <row r="568" s="2" customFormat="1" ht="24.15" customHeight="1">
      <c r="A568" s="38"/>
      <c r="B568" s="39"/>
      <c r="C568" s="219" t="s">
        <v>716</v>
      </c>
      <c r="D568" s="219" t="s">
        <v>124</v>
      </c>
      <c r="E568" s="220" t="s">
        <v>717</v>
      </c>
      <c r="F568" s="221" t="s">
        <v>718</v>
      </c>
      <c r="G568" s="222" t="s">
        <v>689</v>
      </c>
      <c r="H568" s="286"/>
      <c r="I568" s="224"/>
      <c r="J568" s="225">
        <f>ROUND(I568*H568,2)</f>
        <v>0</v>
      </c>
      <c r="K568" s="226"/>
      <c r="L568" s="44"/>
      <c r="M568" s="227" t="s">
        <v>1</v>
      </c>
      <c r="N568" s="228" t="s">
        <v>40</v>
      </c>
      <c r="O568" s="91"/>
      <c r="P568" s="229">
        <f>O568*H568</f>
        <v>0</v>
      </c>
      <c r="Q568" s="229">
        <v>0</v>
      </c>
      <c r="R568" s="229">
        <f>Q568*H568</f>
        <v>0</v>
      </c>
      <c r="S568" s="229">
        <v>0</v>
      </c>
      <c r="T568" s="230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31" t="s">
        <v>318</v>
      </c>
      <c r="AT568" s="231" t="s">
        <v>124</v>
      </c>
      <c r="AU568" s="231" t="s">
        <v>129</v>
      </c>
      <c r="AY568" s="17" t="s">
        <v>118</v>
      </c>
      <c r="BE568" s="232">
        <f>IF(N568="základní",J568,0)</f>
        <v>0</v>
      </c>
      <c r="BF568" s="232">
        <f>IF(N568="snížená",J568,0)</f>
        <v>0</v>
      </c>
      <c r="BG568" s="232">
        <f>IF(N568="zákl. přenesená",J568,0)</f>
        <v>0</v>
      </c>
      <c r="BH568" s="232">
        <f>IF(N568="sníž. přenesená",J568,0)</f>
        <v>0</v>
      </c>
      <c r="BI568" s="232">
        <f>IF(N568="nulová",J568,0)</f>
        <v>0</v>
      </c>
      <c r="BJ568" s="17" t="s">
        <v>129</v>
      </c>
      <c r="BK568" s="232">
        <f>ROUND(I568*H568,2)</f>
        <v>0</v>
      </c>
      <c r="BL568" s="17" t="s">
        <v>318</v>
      </c>
      <c r="BM568" s="231" t="s">
        <v>719</v>
      </c>
    </row>
    <row r="569" s="12" customFormat="1" ht="22.8" customHeight="1">
      <c r="A569" s="12"/>
      <c r="B569" s="203"/>
      <c r="C569" s="204"/>
      <c r="D569" s="205" t="s">
        <v>73</v>
      </c>
      <c r="E569" s="217" t="s">
        <v>720</v>
      </c>
      <c r="F569" s="217" t="s">
        <v>721</v>
      </c>
      <c r="G569" s="204"/>
      <c r="H569" s="204"/>
      <c r="I569" s="207"/>
      <c r="J569" s="218">
        <f>BK569</f>
        <v>0</v>
      </c>
      <c r="K569" s="204"/>
      <c r="L569" s="209"/>
      <c r="M569" s="210"/>
      <c r="N569" s="211"/>
      <c r="O569" s="211"/>
      <c r="P569" s="212">
        <f>SUM(P570:P573)</f>
        <v>0</v>
      </c>
      <c r="Q569" s="211"/>
      <c r="R569" s="212">
        <f>SUM(R570:R573)</f>
        <v>0.26496000000000003</v>
      </c>
      <c r="S569" s="211"/>
      <c r="T569" s="213">
        <f>SUM(T570:T573)</f>
        <v>0.30780000000000002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14" t="s">
        <v>129</v>
      </c>
      <c r="AT569" s="215" t="s">
        <v>73</v>
      </c>
      <c r="AU569" s="215" t="s">
        <v>82</v>
      </c>
      <c r="AY569" s="214" t="s">
        <v>118</v>
      </c>
      <c r="BK569" s="216">
        <f>SUM(BK570:BK573)</f>
        <v>0</v>
      </c>
    </row>
    <row r="570" s="2" customFormat="1" ht="16.5" customHeight="1">
      <c r="A570" s="38"/>
      <c r="B570" s="39"/>
      <c r="C570" s="219" t="s">
        <v>722</v>
      </c>
      <c r="D570" s="219" t="s">
        <v>124</v>
      </c>
      <c r="E570" s="220" t="s">
        <v>723</v>
      </c>
      <c r="F570" s="221" t="s">
        <v>724</v>
      </c>
      <c r="G570" s="222" t="s">
        <v>306</v>
      </c>
      <c r="H570" s="223">
        <v>9</v>
      </c>
      <c r="I570" s="224"/>
      <c r="J570" s="225">
        <f>ROUND(I570*H570,2)</f>
        <v>0</v>
      </c>
      <c r="K570" s="226"/>
      <c r="L570" s="44"/>
      <c r="M570" s="227" t="s">
        <v>1</v>
      </c>
      <c r="N570" s="228" t="s">
        <v>40</v>
      </c>
      <c r="O570" s="91"/>
      <c r="P570" s="229">
        <f>O570*H570</f>
        <v>0</v>
      </c>
      <c r="Q570" s="229">
        <v>0</v>
      </c>
      <c r="R570" s="229">
        <f>Q570*H570</f>
        <v>0</v>
      </c>
      <c r="S570" s="229">
        <v>0</v>
      </c>
      <c r="T570" s="230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31" t="s">
        <v>318</v>
      </c>
      <c r="AT570" s="231" t="s">
        <v>124</v>
      </c>
      <c r="AU570" s="231" t="s">
        <v>129</v>
      </c>
      <c r="AY570" s="17" t="s">
        <v>118</v>
      </c>
      <c r="BE570" s="232">
        <f>IF(N570="základní",J570,0)</f>
        <v>0</v>
      </c>
      <c r="BF570" s="232">
        <f>IF(N570="snížená",J570,0)</f>
        <v>0</v>
      </c>
      <c r="BG570" s="232">
        <f>IF(N570="zákl. přenesená",J570,0)</f>
        <v>0</v>
      </c>
      <c r="BH570" s="232">
        <f>IF(N570="sníž. přenesená",J570,0)</f>
        <v>0</v>
      </c>
      <c r="BI570" s="232">
        <f>IF(N570="nulová",J570,0)</f>
        <v>0</v>
      </c>
      <c r="BJ570" s="17" t="s">
        <v>129</v>
      </c>
      <c r="BK570" s="232">
        <f>ROUND(I570*H570,2)</f>
        <v>0</v>
      </c>
      <c r="BL570" s="17" t="s">
        <v>318</v>
      </c>
      <c r="BM570" s="231" t="s">
        <v>725</v>
      </c>
    </row>
    <row r="571" s="2" customFormat="1" ht="16.5" customHeight="1">
      <c r="A571" s="38"/>
      <c r="B571" s="39"/>
      <c r="C571" s="219" t="s">
        <v>726</v>
      </c>
      <c r="D571" s="219" t="s">
        <v>124</v>
      </c>
      <c r="E571" s="220" t="s">
        <v>727</v>
      </c>
      <c r="F571" s="221" t="s">
        <v>728</v>
      </c>
      <c r="G571" s="222" t="s">
        <v>133</v>
      </c>
      <c r="H571" s="223">
        <v>9</v>
      </c>
      <c r="I571" s="224"/>
      <c r="J571" s="225">
        <f>ROUND(I571*H571,2)</f>
        <v>0</v>
      </c>
      <c r="K571" s="226"/>
      <c r="L571" s="44"/>
      <c r="M571" s="227" t="s">
        <v>1</v>
      </c>
      <c r="N571" s="228" t="s">
        <v>40</v>
      </c>
      <c r="O571" s="91"/>
      <c r="P571" s="229">
        <f>O571*H571</f>
        <v>0</v>
      </c>
      <c r="Q571" s="229">
        <v>0</v>
      </c>
      <c r="R571" s="229">
        <f>Q571*H571</f>
        <v>0</v>
      </c>
      <c r="S571" s="229">
        <v>0.034200000000000001</v>
      </c>
      <c r="T571" s="230">
        <f>S571*H571</f>
        <v>0.30780000000000002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31" t="s">
        <v>318</v>
      </c>
      <c r="AT571" s="231" t="s">
        <v>124</v>
      </c>
      <c r="AU571" s="231" t="s">
        <v>129</v>
      </c>
      <c r="AY571" s="17" t="s">
        <v>118</v>
      </c>
      <c r="BE571" s="232">
        <f>IF(N571="základní",J571,0)</f>
        <v>0</v>
      </c>
      <c r="BF571" s="232">
        <f>IF(N571="snížená",J571,0)</f>
        <v>0</v>
      </c>
      <c r="BG571" s="232">
        <f>IF(N571="zákl. přenesená",J571,0)</f>
        <v>0</v>
      </c>
      <c r="BH571" s="232">
        <f>IF(N571="sníž. přenesená",J571,0)</f>
        <v>0</v>
      </c>
      <c r="BI571" s="232">
        <f>IF(N571="nulová",J571,0)</f>
        <v>0</v>
      </c>
      <c r="BJ571" s="17" t="s">
        <v>129</v>
      </c>
      <c r="BK571" s="232">
        <f>ROUND(I571*H571,2)</f>
        <v>0</v>
      </c>
      <c r="BL571" s="17" t="s">
        <v>318</v>
      </c>
      <c r="BM571" s="231" t="s">
        <v>729</v>
      </c>
    </row>
    <row r="572" s="2" customFormat="1" ht="24.15" customHeight="1">
      <c r="A572" s="38"/>
      <c r="B572" s="39"/>
      <c r="C572" s="219" t="s">
        <v>730</v>
      </c>
      <c r="D572" s="219" t="s">
        <v>124</v>
      </c>
      <c r="E572" s="220" t="s">
        <v>731</v>
      </c>
      <c r="F572" s="221" t="s">
        <v>732</v>
      </c>
      <c r="G572" s="222" t="s">
        <v>133</v>
      </c>
      <c r="H572" s="223">
        <v>9</v>
      </c>
      <c r="I572" s="224"/>
      <c r="J572" s="225">
        <f>ROUND(I572*H572,2)</f>
        <v>0</v>
      </c>
      <c r="K572" s="226"/>
      <c r="L572" s="44"/>
      <c r="M572" s="227" t="s">
        <v>1</v>
      </c>
      <c r="N572" s="228" t="s">
        <v>40</v>
      </c>
      <c r="O572" s="91"/>
      <c r="P572" s="229">
        <f>O572*H572</f>
        <v>0</v>
      </c>
      <c r="Q572" s="229">
        <v>0.029440000000000001</v>
      </c>
      <c r="R572" s="229">
        <f>Q572*H572</f>
        <v>0.26496000000000003</v>
      </c>
      <c r="S572" s="229">
        <v>0</v>
      </c>
      <c r="T572" s="230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31" t="s">
        <v>318</v>
      </c>
      <c r="AT572" s="231" t="s">
        <v>124</v>
      </c>
      <c r="AU572" s="231" t="s">
        <v>129</v>
      </c>
      <c r="AY572" s="17" t="s">
        <v>118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17" t="s">
        <v>129</v>
      </c>
      <c r="BK572" s="232">
        <f>ROUND(I572*H572,2)</f>
        <v>0</v>
      </c>
      <c r="BL572" s="17" t="s">
        <v>318</v>
      </c>
      <c r="BM572" s="231" t="s">
        <v>733</v>
      </c>
    </row>
    <row r="573" s="2" customFormat="1" ht="24.15" customHeight="1">
      <c r="A573" s="38"/>
      <c r="B573" s="39"/>
      <c r="C573" s="219" t="s">
        <v>734</v>
      </c>
      <c r="D573" s="219" t="s">
        <v>124</v>
      </c>
      <c r="E573" s="220" t="s">
        <v>735</v>
      </c>
      <c r="F573" s="221" t="s">
        <v>736</v>
      </c>
      <c r="G573" s="222" t="s">
        <v>689</v>
      </c>
      <c r="H573" s="286"/>
      <c r="I573" s="224"/>
      <c r="J573" s="225">
        <f>ROUND(I573*H573,2)</f>
        <v>0</v>
      </c>
      <c r="K573" s="226"/>
      <c r="L573" s="44"/>
      <c r="M573" s="227" t="s">
        <v>1</v>
      </c>
      <c r="N573" s="228" t="s">
        <v>40</v>
      </c>
      <c r="O573" s="91"/>
      <c r="P573" s="229">
        <f>O573*H573</f>
        <v>0</v>
      </c>
      <c r="Q573" s="229">
        <v>0</v>
      </c>
      <c r="R573" s="229">
        <f>Q573*H573</f>
        <v>0</v>
      </c>
      <c r="S573" s="229">
        <v>0</v>
      </c>
      <c r="T573" s="230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31" t="s">
        <v>318</v>
      </c>
      <c r="AT573" s="231" t="s">
        <v>124</v>
      </c>
      <c r="AU573" s="231" t="s">
        <v>129</v>
      </c>
      <c r="AY573" s="17" t="s">
        <v>118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7" t="s">
        <v>129</v>
      </c>
      <c r="BK573" s="232">
        <f>ROUND(I573*H573,2)</f>
        <v>0</v>
      </c>
      <c r="BL573" s="17" t="s">
        <v>318</v>
      </c>
      <c r="BM573" s="231" t="s">
        <v>737</v>
      </c>
    </row>
    <row r="574" s="12" customFormat="1" ht="22.8" customHeight="1">
      <c r="A574" s="12"/>
      <c r="B574" s="203"/>
      <c r="C574" s="204"/>
      <c r="D574" s="205" t="s">
        <v>73</v>
      </c>
      <c r="E574" s="217" t="s">
        <v>738</v>
      </c>
      <c r="F574" s="217" t="s">
        <v>739</v>
      </c>
      <c r="G574" s="204"/>
      <c r="H574" s="204"/>
      <c r="I574" s="207"/>
      <c r="J574" s="218">
        <f>BK574</f>
        <v>0</v>
      </c>
      <c r="K574" s="204"/>
      <c r="L574" s="209"/>
      <c r="M574" s="210"/>
      <c r="N574" s="211"/>
      <c r="O574" s="211"/>
      <c r="P574" s="212">
        <f>SUM(P575:P581)</f>
        <v>0</v>
      </c>
      <c r="Q574" s="211"/>
      <c r="R574" s="212">
        <f>SUM(R575:R581)</f>
        <v>0</v>
      </c>
      <c r="S574" s="211"/>
      <c r="T574" s="213">
        <f>SUM(T575:T581)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4" t="s">
        <v>129</v>
      </c>
      <c r="AT574" s="215" t="s">
        <v>73</v>
      </c>
      <c r="AU574" s="215" t="s">
        <v>82</v>
      </c>
      <c r="AY574" s="214" t="s">
        <v>118</v>
      </c>
      <c r="BK574" s="216">
        <f>SUM(BK575:BK581)</f>
        <v>0</v>
      </c>
    </row>
    <row r="575" s="2" customFormat="1" ht="24.15" customHeight="1">
      <c r="A575" s="38"/>
      <c r="B575" s="39"/>
      <c r="C575" s="219" t="s">
        <v>740</v>
      </c>
      <c r="D575" s="219" t="s">
        <v>124</v>
      </c>
      <c r="E575" s="220" t="s">
        <v>741</v>
      </c>
      <c r="F575" s="221" t="s">
        <v>742</v>
      </c>
      <c r="G575" s="222" t="s">
        <v>127</v>
      </c>
      <c r="H575" s="223">
        <v>1</v>
      </c>
      <c r="I575" s="224"/>
      <c r="J575" s="225">
        <f>ROUND(I575*H575,2)</f>
        <v>0</v>
      </c>
      <c r="K575" s="226"/>
      <c r="L575" s="44"/>
      <c r="M575" s="227" t="s">
        <v>1</v>
      </c>
      <c r="N575" s="228" t="s">
        <v>40</v>
      </c>
      <c r="O575" s="91"/>
      <c r="P575" s="229">
        <f>O575*H575</f>
        <v>0</v>
      </c>
      <c r="Q575" s="229">
        <v>0</v>
      </c>
      <c r="R575" s="229">
        <f>Q575*H575</f>
        <v>0</v>
      </c>
      <c r="S575" s="229">
        <v>0</v>
      </c>
      <c r="T575" s="230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31" t="s">
        <v>318</v>
      </c>
      <c r="AT575" s="231" t="s">
        <v>124</v>
      </c>
      <c r="AU575" s="231" t="s">
        <v>129</v>
      </c>
      <c r="AY575" s="17" t="s">
        <v>118</v>
      </c>
      <c r="BE575" s="232">
        <f>IF(N575="základní",J575,0)</f>
        <v>0</v>
      </c>
      <c r="BF575" s="232">
        <f>IF(N575="snížená",J575,0)</f>
        <v>0</v>
      </c>
      <c r="BG575" s="232">
        <f>IF(N575="zákl. přenesená",J575,0)</f>
        <v>0</v>
      </c>
      <c r="BH575" s="232">
        <f>IF(N575="sníž. přenesená",J575,0)</f>
        <v>0</v>
      </c>
      <c r="BI575" s="232">
        <f>IF(N575="nulová",J575,0)</f>
        <v>0</v>
      </c>
      <c r="BJ575" s="17" t="s">
        <v>129</v>
      </c>
      <c r="BK575" s="232">
        <f>ROUND(I575*H575,2)</f>
        <v>0</v>
      </c>
      <c r="BL575" s="17" t="s">
        <v>318</v>
      </c>
      <c r="BM575" s="231" t="s">
        <v>743</v>
      </c>
    </row>
    <row r="576" s="2" customFormat="1">
      <c r="A576" s="38"/>
      <c r="B576" s="39"/>
      <c r="C576" s="40"/>
      <c r="D576" s="233" t="s">
        <v>143</v>
      </c>
      <c r="E576" s="40"/>
      <c r="F576" s="234" t="s">
        <v>697</v>
      </c>
      <c r="G576" s="40"/>
      <c r="H576" s="40"/>
      <c r="I576" s="235"/>
      <c r="J576" s="40"/>
      <c r="K576" s="40"/>
      <c r="L576" s="44"/>
      <c r="M576" s="236"/>
      <c r="N576" s="237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143</v>
      </c>
      <c r="AU576" s="17" t="s">
        <v>129</v>
      </c>
    </row>
    <row r="577" s="2" customFormat="1" ht="21.75" customHeight="1">
      <c r="A577" s="38"/>
      <c r="B577" s="39"/>
      <c r="C577" s="219" t="s">
        <v>744</v>
      </c>
      <c r="D577" s="219" t="s">
        <v>124</v>
      </c>
      <c r="E577" s="220" t="s">
        <v>745</v>
      </c>
      <c r="F577" s="221" t="s">
        <v>746</v>
      </c>
      <c r="G577" s="222" t="s">
        <v>127</v>
      </c>
      <c r="H577" s="223">
        <v>2</v>
      </c>
      <c r="I577" s="224"/>
      <c r="J577" s="225">
        <f>ROUND(I577*H577,2)</f>
        <v>0</v>
      </c>
      <c r="K577" s="226"/>
      <c r="L577" s="44"/>
      <c r="M577" s="227" t="s">
        <v>1</v>
      </c>
      <c r="N577" s="228" t="s">
        <v>40</v>
      </c>
      <c r="O577" s="91"/>
      <c r="P577" s="229">
        <f>O577*H577</f>
        <v>0</v>
      </c>
      <c r="Q577" s="229">
        <v>0</v>
      </c>
      <c r="R577" s="229">
        <f>Q577*H577</f>
        <v>0</v>
      </c>
      <c r="S577" s="229">
        <v>0</v>
      </c>
      <c r="T577" s="230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31" t="s">
        <v>318</v>
      </c>
      <c r="AT577" s="231" t="s">
        <v>124</v>
      </c>
      <c r="AU577" s="231" t="s">
        <v>129</v>
      </c>
      <c r="AY577" s="17" t="s">
        <v>118</v>
      </c>
      <c r="BE577" s="232">
        <f>IF(N577="základní",J577,0)</f>
        <v>0</v>
      </c>
      <c r="BF577" s="232">
        <f>IF(N577="snížená",J577,0)</f>
        <v>0</v>
      </c>
      <c r="BG577" s="232">
        <f>IF(N577="zákl. přenesená",J577,0)</f>
        <v>0</v>
      </c>
      <c r="BH577" s="232">
        <f>IF(N577="sníž. přenesená",J577,0)</f>
        <v>0</v>
      </c>
      <c r="BI577" s="232">
        <f>IF(N577="nulová",J577,0)</f>
        <v>0</v>
      </c>
      <c r="BJ577" s="17" t="s">
        <v>129</v>
      </c>
      <c r="BK577" s="232">
        <f>ROUND(I577*H577,2)</f>
        <v>0</v>
      </c>
      <c r="BL577" s="17" t="s">
        <v>318</v>
      </c>
      <c r="BM577" s="231" t="s">
        <v>747</v>
      </c>
    </row>
    <row r="578" s="2" customFormat="1">
      <c r="A578" s="38"/>
      <c r="B578" s="39"/>
      <c r="C578" s="40"/>
      <c r="D578" s="233" t="s">
        <v>143</v>
      </c>
      <c r="E578" s="40"/>
      <c r="F578" s="234" t="s">
        <v>697</v>
      </c>
      <c r="G578" s="40"/>
      <c r="H578" s="40"/>
      <c r="I578" s="235"/>
      <c r="J578" s="40"/>
      <c r="K578" s="40"/>
      <c r="L578" s="44"/>
      <c r="M578" s="236"/>
      <c r="N578" s="237"/>
      <c r="O578" s="91"/>
      <c r="P578" s="91"/>
      <c r="Q578" s="91"/>
      <c r="R578" s="91"/>
      <c r="S578" s="91"/>
      <c r="T578" s="92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143</v>
      </c>
      <c r="AU578" s="17" t="s">
        <v>129</v>
      </c>
    </row>
    <row r="579" s="2" customFormat="1" ht="16.5" customHeight="1">
      <c r="A579" s="38"/>
      <c r="B579" s="39"/>
      <c r="C579" s="219" t="s">
        <v>748</v>
      </c>
      <c r="D579" s="219" t="s">
        <v>124</v>
      </c>
      <c r="E579" s="220" t="s">
        <v>749</v>
      </c>
      <c r="F579" s="221" t="s">
        <v>750</v>
      </c>
      <c r="G579" s="222" t="s">
        <v>133</v>
      </c>
      <c r="H579" s="223">
        <v>1</v>
      </c>
      <c r="I579" s="224"/>
      <c r="J579" s="225">
        <f>ROUND(I579*H579,2)</f>
        <v>0</v>
      </c>
      <c r="K579" s="226"/>
      <c r="L579" s="44"/>
      <c r="M579" s="227" t="s">
        <v>1</v>
      </c>
      <c r="N579" s="228" t="s">
        <v>40</v>
      </c>
      <c r="O579" s="91"/>
      <c r="P579" s="229">
        <f>O579*H579</f>
        <v>0</v>
      </c>
      <c r="Q579" s="229">
        <v>0</v>
      </c>
      <c r="R579" s="229">
        <f>Q579*H579</f>
        <v>0</v>
      </c>
      <c r="S579" s="229">
        <v>0</v>
      </c>
      <c r="T579" s="230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31" t="s">
        <v>318</v>
      </c>
      <c r="AT579" s="231" t="s">
        <v>124</v>
      </c>
      <c r="AU579" s="231" t="s">
        <v>129</v>
      </c>
      <c r="AY579" s="17" t="s">
        <v>118</v>
      </c>
      <c r="BE579" s="232">
        <f>IF(N579="základní",J579,0)</f>
        <v>0</v>
      </c>
      <c r="BF579" s="232">
        <f>IF(N579="snížená",J579,0)</f>
        <v>0</v>
      </c>
      <c r="BG579" s="232">
        <f>IF(N579="zákl. přenesená",J579,0)</f>
        <v>0</v>
      </c>
      <c r="BH579" s="232">
        <f>IF(N579="sníž. přenesená",J579,0)</f>
        <v>0</v>
      </c>
      <c r="BI579" s="232">
        <f>IF(N579="nulová",J579,0)</f>
        <v>0</v>
      </c>
      <c r="BJ579" s="17" t="s">
        <v>129</v>
      </c>
      <c r="BK579" s="232">
        <f>ROUND(I579*H579,2)</f>
        <v>0</v>
      </c>
      <c r="BL579" s="17" t="s">
        <v>318</v>
      </c>
      <c r="BM579" s="231" t="s">
        <v>751</v>
      </c>
    </row>
    <row r="580" s="2" customFormat="1" ht="16.5" customHeight="1">
      <c r="A580" s="38"/>
      <c r="B580" s="39"/>
      <c r="C580" s="219" t="s">
        <v>752</v>
      </c>
      <c r="D580" s="219" t="s">
        <v>124</v>
      </c>
      <c r="E580" s="220" t="s">
        <v>753</v>
      </c>
      <c r="F580" s="221" t="s">
        <v>754</v>
      </c>
      <c r="G580" s="222" t="s">
        <v>127</v>
      </c>
      <c r="H580" s="223">
        <v>1</v>
      </c>
      <c r="I580" s="224"/>
      <c r="J580" s="225">
        <f>ROUND(I580*H580,2)</f>
        <v>0</v>
      </c>
      <c r="K580" s="226"/>
      <c r="L580" s="44"/>
      <c r="M580" s="227" t="s">
        <v>1</v>
      </c>
      <c r="N580" s="228" t="s">
        <v>40</v>
      </c>
      <c r="O580" s="91"/>
      <c r="P580" s="229">
        <f>O580*H580</f>
        <v>0</v>
      </c>
      <c r="Q580" s="229">
        <v>0</v>
      </c>
      <c r="R580" s="229">
        <f>Q580*H580</f>
        <v>0</v>
      </c>
      <c r="S580" s="229">
        <v>0</v>
      </c>
      <c r="T580" s="230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31" t="s">
        <v>318</v>
      </c>
      <c r="AT580" s="231" t="s">
        <v>124</v>
      </c>
      <c r="AU580" s="231" t="s">
        <v>129</v>
      </c>
      <c r="AY580" s="17" t="s">
        <v>118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17" t="s">
        <v>129</v>
      </c>
      <c r="BK580" s="232">
        <f>ROUND(I580*H580,2)</f>
        <v>0</v>
      </c>
      <c r="BL580" s="17" t="s">
        <v>318</v>
      </c>
      <c r="BM580" s="231" t="s">
        <v>755</v>
      </c>
    </row>
    <row r="581" s="2" customFormat="1" ht="24.15" customHeight="1">
      <c r="A581" s="38"/>
      <c r="B581" s="39"/>
      <c r="C581" s="219" t="s">
        <v>756</v>
      </c>
      <c r="D581" s="219" t="s">
        <v>124</v>
      </c>
      <c r="E581" s="220" t="s">
        <v>757</v>
      </c>
      <c r="F581" s="221" t="s">
        <v>758</v>
      </c>
      <c r="G581" s="222" t="s">
        <v>689</v>
      </c>
      <c r="H581" s="286"/>
      <c r="I581" s="224"/>
      <c r="J581" s="225">
        <f>ROUND(I581*H581,2)</f>
        <v>0</v>
      </c>
      <c r="K581" s="226"/>
      <c r="L581" s="44"/>
      <c r="M581" s="227" t="s">
        <v>1</v>
      </c>
      <c r="N581" s="228" t="s">
        <v>40</v>
      </c>
      <c r="O581" s="91"/>
      <c r="P581" s="229">
        <f>O581*H581</f>
        <v>0</v>
      </c>
      <c r="Q581" s="229">
        <v>0</v>
      </c>
      <c r="R581" s="229">
        <f>Q581*H581</f>
        <v>0</v>
      </c>
      <c r="S581" s="229">
        <v>0</v>
      </c>
      <c r="T581" s="230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31" t="s">
        <v>318</v>
      </c>
      <c r="AT581" s="231" t="s">
        <v>124</v>
      </c>
      <c r="AU581" s="231" t="s">
        <v>129</v>
      </c>
      <c r="AY581" s="17" t="s">
        <v>118</v>
      </c>
      <c r="BE581" s="232">
        <f>IF(N581="základní",J581,0)</f>
        <v>0</v>
      </c>
      <c r="BF581" s="232">
        <f>IF(N581="snížená",J581,0)</f>
        <v>0</v>
      </c>
      <c r="BG581" s="232">
        <f>IF(N581="zákl. přenesená",J581,0)</f>
        <v>0</v>
      </c>
      <c r="BH581" s="232">
        <f>IF(N581="sníž. přenesená",J581,0)</f>
        <v>0</v>
      </c>
      <c r="BI581" s="232">
        <f>IF(N581="nulová",J581,0)</f>
        <v>0</v>
      </c>
      <c r="BJ581" s="17" t="s">
        <v>129</v>
      </c>
      <c r="BK581" s="232">
        <f>ROUND(I581*H581,2)</f>
        <v>0</v>
      </c>
      <c r="BL581" s="17" t="s">
        <v>318</v>
      </c>
      <c r="BM581" s="231" t="s">
        <v>759</v>
      </c>
    </row>
    <row r="582" s="12" customFormat="1" ht="22.8" customHeight="1">
      <c r="A582" s="12"/>
      <c r="B582" s="203"/>
      <c r="C582" s="204"/>
      <c r="D582" s="205" t="s">
        <v>73</v>
      </c>
      <c r="E582" s="217" t="s">
        <v>760</v>
      </c>
      <c r="F582" s="217" t="s">
        <v>761</v>
      </c>
      <c r="G582" s="204"/>
      <c r="H582" s="204"/>
      <c r="I582" s="207"/>
      <c r="J582" s="218">
        <f>BK582</f>
        <v>0</v>
      </c>
      <c r="K582" s="204"/>
      <c r="L582" s="209"/>
      <c r="M582" s="210"/>
      <c r="N582" s="211"/>
      <c r="O582" s="211"/>
      <c r="P582" s="212">
        <f>SUM(P583:P591)</f>
        <v>0</v>
      </c>
      <c r="Q582" s="211"/>
      <c r="R582" s="212">
        <f>SUM(R583:R591)</f>
        <v>0.54000000000000004</v>
      </c>
      <c r="S582" s="211"/>
      <c r="T582" s="213">
        <f>SUM(T583:T591)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14" t="s">
        <v>129</v>
      </c>
      <c r="AT582" s="215" t="s">
        <v>73</v>
      </c>
      <c r="AU582" s="215" t="s">
        <v>82</v>
      </c>
      <c r="AY582" s="214" t="s">
        <v>118</v>
      </c>
      <c r="BK582" s="216">
        <f>SUM(BK583:BK591)</f>
        <v>0</v>
      </c>
    </row>
    <row r="583" s="2" customFormat="1" ht="24.15" customHeight="1">
      <c r="A583" s="38"/>
      <c r="B583" s="39"/>
      <c r="C583" s="219" t="s">
        <v>762</v>
      </c>
      <c r="D583" s="219" t="s">
        <v>124</v>
      </c>
      <c r="E583" s="220" t="s">
        <v>763</v>
      </c>
      <c r="F583" s="221" t="s">
        <v>764</v>
      </c>
      <c r="G583" s="222" t="s">
        <v>306</v>
      </c>
      <c r="H583" s="223">
        <v>18</v>
      </c>
      <c r="I583" s="224"/>
      <c r="J583" s="225">
        <f>ROUND(I583*H583,2)</f>
        <v>0</v>
      </c>
      <c r="K583" s="226"/>
      <c r="L583" s="44"/>
      <c r="M583" s="227" t="s">
        <v>1</v>
      </c>
      <c r="N583" s="228" t="s">
        <v>40</v>
      </c>
      <c r="O583" s="91"/>
      <c r="P583" s="229">
        <f>O583*H583</f>
        <v>0</v>
      </c>
      <c r="Q583" s="229">
        <v>0.029999999999999999</v>
      </c>
      <c r="R583" s="229">
        <f>Q583*H583</f>
        <v>0.54000000000000004</v>
      </c>
      <c r="S583" s="229">
        <v>0</v>
      </c>
      <c r="T583" s="230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31" t="s">
        <v>318</v>
      </c>
      <c r="AT583" s="231" t="s">
        <v>124</v>
      </c>
      <c r="AU583" s="231" t="s">
        <v>129</v>
      </c>
      <c r="AY583" s="17" t="s">
        <v>118</v>
      </c>
      <c r="BE583" s="232">
        <f>IF(N583="základní",J583,0)</f>
        <v>0</v>
      </c>
      <c r="BF583" s="232">
        <f>IF(N583="snížená",J583,0)</f>
        <v>0</v>
      </c>
      <c r="BG583" s="232">
        <f>IF(N583="zákl. přenesená",J583,0)</f>
        <v>0</v>
      </c>
      <c r="BH583" s="232">
        <f>IF(N583="sníž. přenesená",J583,0)</f>
        <v>0</v>
      </c>
      <c r="BI583" s="232">
        <f>IF(N583="nulová",J583,0)</f>
        <v>0</v>
      </c>
      <c r="BJ583" s="17" t="s">
        <v>129</v>
      </c>
      <c r="BK583" s="232">
        <f>ROUND(I583*H583,2)</f>
        <v>0</v>
      </c>
      <c r="BL583" s="17" t="s">
        <v>318</v>
      </c>
      <c r="BM583" s="231" t="s">
        <v>765</v>
      </c>
    </row>
    <row r="584" s="2" customFormat="1" ht="24.15" customHeight="1">
      <c r="A584" s="38"/>
      <c r="B584" s="39"/>
      <c r="C584" s="219" t="s">
        <v>766</v>
      </c>
      <c r="D584" s="219" t="s">
        <v>124</v>
      </c>
      <c r="E584" s="220" t="s">
        <v>767</v>
      </c>
      <c r="F584" s="221" t="s">
        <v>768</v>
      </c>
      <c r="G584" s="222" t="s">
        <v>306</v>
      </c>
      <c r="H584" s="223">
        <v>18</v>
      </c>
      <c r="I584" s="224"/>
      <c r="J584" s="225">
        <f>ROUND(I584*H584,2)</f>
        <v>0</v>
      </c>
      <c r="K584" s="226"/>
      <c r="L584" s="44"/>
      <c r="M584" s="227" t="s">
        <v>1</v>
      </c>
      <c r="N584" s="228" t="s">
        <v>40</v>
      </c>
      <c r="O584" s="91"/>
      <c r="P584" s="229">
        <f>O584*H584</f>
        <v>0</v>
      </c>
      <c r="Q584" s="229">
        <v>0</v>
      </c>
      <c r="R584" s="229">
        <f>Q584*H584</f>
        <v>0</v>
      </c>
      <c r="S584" s="229">
        <v>0</v>
      </c>
      <c r="T584" s="230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31" t="s">
        <v>318</v>
      </c>
      <c r="AT584" s="231" t="s">
        <v>124</v>
      </c>
      <c r="AU584" s="231" t="s">
        <v>129</v>
      </c>
      <c r="AY584" s="17" t="s">
        <v>118</v>
      </c>
      <c r="BE584" s="232">
        <f>IF(N584="základní",J584,0)</f>
        <v>0</v>
      </c>
      <c r="BF584" s="232">
        <f>IF(N584="snížená",J584,0)</f>
        <v>0</v>
      </c>
      <c r="BG584" s="232">
        <f>IF(N584="zákl. přenesená",J584,0)</f>
        <v>0</v>
      </c>
      <c r="BH584" s="232">
        <f>IF(N584="sníž. přenesená",J584,0)</f>
        <v>0</v>
      </c>
      <c r="BI584" s="232">
        <f>IF(N584="nulová",J584,0)</f>
        <v>0</v>
      </c>
      <c r="BJ584" s="17" t="s">
        <v>129</v>
      </c>
      <c r="BK584" s="232">
        <f>ROUND(I584*H584,2)</f>
        <v>0</v>
      </c>
      <c r="BL584" s="17" t="s">
        <v>318</v>
      </c>
      <c r="BM584" s="231" t="s">
        <v>769</v>
      </c>
    </row>
    <row r="585" s="2" customFormat="1" ht="37.8" customHeight="1">
      <c r="A585" s="38"/>
      <c r="B585" s="39"/>
      <c r="C585" s="219" t="s">
        <v>770</v>
      </c>
      <c r="D585" s="219" t="s">
        <v>124</v>
      </c>
      <c r="E585" s="220" t="s">
        <v>771</v>
      </c>
      <c r="F585" s="221" t="s">
        <v>772</v>
      </c>
      <c r="G585" s="222" t="s">
        <v>306</v>
      </c>
      <c r="H585" s="223">
        <v>18</v>
      </c>
      <c r="I585" s="224"/>
      <c r="J585" s="225">
        <f>ROUND(I585*H585,2)</f>
        <v>0</v>
      </c>
      <c r="K585" s="226"/>
      <c r="L585" s="44"/>
      <c r="M585" s="227" t="s">
        <v>1</v>
      </c>
      <c r="N585" s="228" t="s">
        <v>40</v>
      </c>
      <c r="O585" s="91"/>
      <c r="P585" s="229">
        <f>O585*H585</f>
        <v>0</v>
      </c>
      <c r="Q585" s="229">
        <v>0</v>
      </c>
      <c r="R585" s="229">
        <f>Q585*H585</f>
        <v>0</v>
      </c>
      <c r="S585" s="229">
        <v>0</v>
      </c>
      <c r="T585" s="230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31" t="s">
        <v>318</v>
      </c>
      <c r="AT585" s="231" t="s">
        <v>124</v>
      </c>
      <c r="AU585" s="231" t="s">
        <v>129</v>
      </c>
      <c r="AY585" s="17" t="s">
        <v>118</v>
      </c>
      <c r="BE585" s="232">
        <f>IF(N585="základní",J585,0)</f>
        <v>0</v>
      </c>
      <c r="BF585" s="232">
        <f>IF(N585="snížená",J585,0)</f>
        <v>0</v>
      </c>
      <c r="BG585" s="232">
        <f>IF(N585="zákl. přenesená",J585,0)</f>
        <v>0</v>
      </c>
      <c r="BH585" s="232">
        <f>IF(N585="sníž. přenesená",J585,0)</f>
        <v>0</v>
      </c>
      <c r="BI585" s="232">
        <f>IF(N585="nulová",J585,0)</f>
        <v>0</v>
      </c>
      <c r="BJ585" s="17" t="s">
        <v>129</v>
      </c>
      <c r="BK585" s="232">
        <f>ROUND(I585*H585,2)</f>
        <v>0</v>
      </c>
      <c r="BL585" s="17" t="s">
        <v>318</v>
      </c>
      <c r="BM585" s="231" t="s">
        <v>773</v>
      </c>
    </row>
    <row r="586" s="2" customFormat="1" ht="24.15" customHeight="1">
      <c r="A586" s="38"/>
      <c r="B586" s="39"/>
      <c r="C586" s="219" t="s">
        <v>774</v>
      </c>
      <c r="D586" s="219" t="s">
        <v>124</v>
      </c>
      <c r="E586" s="220" t="s">
        <v>775</v>
      </c>
      <c r="F586" s="221" t="s">
        <v>776</v>
      </c>
      <c r="G586" s="222" t="s">
        <v>133</v>
      </c>
      <c r="H586" s="223">
        <v>1</v>
      </c>
      <c r="I586" s="224"/>
      <c r="J586" s="225">
        <f>ROUND(I586*H586,2)</f>
        <v>0</v>
      </c>
      <c r="K586" s="226"/>
      <c r="L586" s="44"/>
      <c r="M586" s="227" t="s">
        <v>1</v>
      </c>
      <c r="N586" s="228" t="s">
        <v>40</v>
      </c>
      <c r="O586" s="91"/>
      <c r="P586" s="229">
        <f>O586*H586</f>
        <v>0</v>
      </c>
      <c r="Q586" s="229">
        <v>0</v>
      </c>
      <c r="R586" s="229">
        <f>Q586*H586</f>
        <v>0</v>
      </c>
      <c r="S586" s="229">
        <v>0</v>
      </c>
      <c r="T586" s="230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31" t="s">
        <v>318</v>
      </c>
      <c r="AT586" s="231" t="s">
        <v>124</v>
      </c>
      <c r="AU586" s="231" t="s">
        <v>129</v>
      </c>
      <c r="AY586" s="17" t="s">
        <v>118</v>
      </c>
      <c r="BE586" s="232">
        <f>IF(N586="základní",J586,0)</f>
        <v>0</v>
      </c>
      <c r="BF586" s="232">
        <f>IF(N586="snížená",J586,0)</f>
        <v>0</v>
      </c>
      <c r="BG586" s="232">
        <f>IF(N586="zákl. přenesená",J586,0)</f>
        <v>0</v>
      </c>
      <c r="BH586" s="232">
        <f>IF(N586="sníž. přenesená",J586,0)</f>
        <v>0</v>
      </c>
      <c r="BI586" s="232">
        <f>IF(N586="nulová",J586,0)</f>
        <v>0</v>
      </c>
      <c r="BJ586" s="17" t="s">
        <v>129</v>
      </c>
      <c r="BK586" s="232">
        <f>ROUND(I586*H586,2)</f>
        <v>0</v>
      </c>
      <c r="BL586" s="17" t="s">
        <v>318</v>
      </c>
      <c r="BM586" s="231" t="s">
        <v>777</v>
      </c>
    </row>
    <row r="587" s="2" customFormat="1">
      <c r="A587" s="38"/>
      <c r="B587" s="39"/>
      <c r="C587" s="40"/>
      <c r="D587" s="233" t="s">
        <v>143</v>
      </c>
      <c r="E587" s="40"/>
      <c r="F587" s="234" t="s">
        <v>778</v>
      </c>
      <c r="G587" s="40"/>
      <c r="H587" s="40"/>
      <c r="I587" s="235"/>
      <c r="J587" s="40"/>
      <c r="K587" s="40"/>
      <c r="L587" s="44"/>
      <c r="M587" s="236"/>
      <c r="N587" s="237"/>
      <c r="O587" s="91"/>
      <c r="P587" s="91"/>
      <c r="Q587" s="91"/>
      <c r="R587" s="91"/>
      <c r="S587" s="91"/>
      <c r="T587" s="92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143</v>
      </c>
      <c r="AU587" s="17" t="s">
        <v>129</v>
      </c>
    </row>
    <row r="588" s="2" customFormat="1" ht="16.5" customHeight="1">
      <c r="A588" s="38"/>
      <c r="B588" s="39"/>
      <c r="C588" s="219" t="s">
        <v>779</v>
      </c>
      <c r="D588" s="219" t="s">
        <v>124</v>
      </c>
      <c r="E588" s="220" t="s">
        <v>780</v>
      </c>
      <c r="F588" s="221" t="s">
        <v>781</v>
      </c>
      <c r="G588" s="222" t="s">
        <v>306</v>
      </c>
      <c r="H588" s="223">
        <v>18</v>
      </c>
      <c r="I588" s="224"/>
      <c r="J588" s="225">
        <f>ROUND(I588*H588,2)</f>
        <v>0</v>
      </c>
      <c r="K588" s="226"/>
      <c r="L588" s="44"/>
      <c r="M588" s="227" t="s">
        <v>1</v>
      </c>
      <c r="N588" s="228" t="s">
        <v>40</v>
      </c>
      <c r="O588" s="91"/>
      <c r="P588" s="229">
        <f>O588*H588</f>
        <v>0</v>
      </c>
      <c r="Q588" s="229">
        <v>0</v>
      </c>
      <c r="R588" s="229">
        <f>Q588*H588</f>
        <v>0</v>
      </c>
      <c r="S588" s="229">
        <v>0</v>
      </c>
      <c r="T588" s="230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31" t="s">
        <v>318</v>
      </c>
      <c r="AT588" s="231" t="s">
        <v>124</v>
      </c>
      <c r="AU588" s="231" t="s">
        <v>129</v>
      </c>
      <c r="AY588" s="17" t="s">
        <v>118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7" t="s">
        <v>129</v>
      </c>
      <c r="BK588" s="232">
        <f>ROUND(I588*H588,2)</f>
        <v>0</v>
      </c>
      <c r="BL588" s="17" t="s">
        <v>318</v>
      </c>
      <c r="BM588" s="231" t="s">
        <v>782</v>
      </c>
    </row>
    <row r="589" s="2" customFormat="1" ht="16.5" customHeight="1">
      <c r="A589" s="38"/>
      <c r="B589" s="39"/>
      <c r="C589" s="219" t="s">
        <v>783</v>
      </c>
      <c r="D589" s="219" t="s">
        <v>124</v>
      </c>
      <c r="E589" s="220" t="s">
        <v>784</v>
      </c>
      <c r="F589" s="221" t="s">
        <v>785</v>
      </c>
      <c r="G589" s="222" t="s">
        <v>786</v>
      </c>
      <c r="H589" s="223">
        <v>8</v>
      </c>
      <c r="I589" s="224"/>
      <c r="J589" s="225">
        <f>ROUND(I589*H589,2)</f>
        <v>0</v>
      </c>
      <c r="K589" s="226"/>
      <c r="L589" s="44"/>
      <c r="M589" s="227" t="s">
        <v>1</v>
      </c>
      <c r="N589" s="228" t="s">
        <v>40</v>
      </c>
      <c r="O589" s="91"/>
      <c r="P589" s="229">
        <f>O589*H589</f>
        <v>0</v>
      </c>
      <c r="Q589" s="229">
        <v>0</v>
      </c>
      <c r="R589" s="229">
        <f>Q589*H589</f>
        <v>0</v>
      </c>
      <c r="S589" s="229">
        <v>0</v>
      </c>
      <c r="T589" s="230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31" t="s">
        <v>318</v>
      </c>
      <c r="AT589" s="231" t="s">
        <v>124</v>
      </c>
      <c r="AU589" s="231" t="s">
        <v>129</v>
      </c>
      <c r="AY589" s="17" t="s">
        <v>118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17" t="s">
        <v>129</v>
      </c>
      <c r="BK589" s="232">
        <f>ROUND(I589*H589,2)</f>
        <v>0</v>
      </c>
      <c r="BL589" s="17" t="s">
        <v>318</v>
      </c>
      <c r="BM589" s="231" t="s">
        <v>787</v>
      </c>
    </row>
    <row r="590" s="2" customFormat="1" ht="16.5" customHeight="1">
      <c r="A590" s="38"/>
      <c r="B590" s="39"/>
      <c r="C590" s="219" t="s">
        <v>788</v>
      </c>
      <c r="D590" s="219" t="s">
        <v>124</v>
      </c>
      <c r="E590" s="220" t="s">
        <v>789</v>
      </c>
      <c r="F590" s="221" t="s">
        <v>790</v>
      </c>
      <c r="G590" s="222" t="s">
        <v>786</v>
      </c>
      <c r="H590" s="223">
        <v>24</v>
      </c>
      <c r="I590" s="224"/>
      <c r="J590" s="225">
        <f>ROUND(I590*H590,2)</f>
        <v>0</v>
      </c>
      <c r="K590" s="226"/>
      <c r="L590" s="44"/>
      <c r="M590" s="227" t="s">
        <v>1</v>
      </c>
      <c r="N590" s="228" t="s">
        <v>40</v>
      </c>
      <c r="O590" s="91"/>
      <c r="P590" s="229">
        <f>O590*H590</f>
        <v>0</v>
      </c>
      <c r="Q590" s="229">
        <v>0</v>
      </c>
      <c r="R590" s="229">
        <f>Q590*H590</f>
        <v>0</v>
      </c>
      <c r="S590" s="229">
        <v>0</v>
      </c>
      <c r="T590" s="230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31" t="s">
        <v>318</v>
      </c>
      <c r="AT590" s="231" t="s">
        <v>124</v>
      </c>
      <c r="AU590" s="231" t="s">
        <v>129</v>
      </c>
      <c r="AY590" s="17" t="s">
        <v>118</v>
      </c>
      <c r="BE590" s="232">
        <f>IF(N590="základní",J590,0)</f>
        <v>0</v>
      </c>
      <c r="BF590" s="232">
        <f>IF(N590="snížená",J590,0)</f>
        <v>0</v>
      </c>
      <c r="BG590" s="232">
        <f>IF(N590="zákl. přenesená",J590,0)</f>
        <v>0</v>
      </c>
      <c r="BH590" s="232">
        <f>IF(N590="sníž. přenesená",J590,0)</f>
        <v>0</v>
      </c>
      <c r="BI590" s="232">
        <f>IF(N590="nulová",J590,0)</f>
        <v>0</v>
      </c>
      <c r="BJ590" s="17" t="s">
        <v>129</v>
      </c>
      <c r="BK590" s="232">
        <f>ROUND(I590*H590,2)</f>
        <v>0</v>
      </c>
      <c r="BL590" s="17" t="s">
        <v>318</v>
      </c>
      <c r="BM590" s="231" t="s">
        <v>791</v>
      </c>
    </row>
    <row r="591" s="2" customFormat="1" ht="24.15" customHeight="1">
      <c r="A591" s="38"/>
      <c r="B591" s="39"/>
      <c r="C591" s="219" t="s">
        <v>792</v>
      </c>
      <c r="D591" s="219" t="s">
        <v>124</v>
      </c>
      <c r="E591" s="220" t="s">
        <v>793</v>
      </c>
      <c r="F591" s="221" t="s">
        <v>794</v>
      </c>
      <c r="G591" s="222" t="s">
        <v>689</v>
      </c>
      <c r="H591" s="286"/>
      <c r="I591" s="224"/>
      <c r="J591" s="225">
        <f>ROUND(I591*H591,2)</f>
        <v>0</v>
      </c>
      <c r="K591" s="226"/>
      <c r="L591" s="44"/>
      <c r="M591" s="227" t="s">
        <v>1</v>
      </c>
      <c r="N591" s="228" t="s">
        <v>40</v>
      </c>
      <c r="O591" s="91"/>
      <c r="P591" s="229">
        <f>O591*H591</f>
        <v>0</v>
      </c>
      <c r="Q591" s="229">
        <v>0</v>
      </c>
      <c r="R591" s="229">
        <f>Q591*H591</f>
        <v>0</v>
      </c>
      <c r="S591" s="229">
        <v>0</v>
      </c>
      <c r="T591" s="230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31" t="s">
        <v>318</v>
      </c>
      <c r="AT591" s="231" t="s">
        <v>124</v>
      </c>
      <c r="AU591" s="231" t="s">
        <v>129</v>
      </c>
      <c r="AY591" s="17" t="s">
        <v>118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7" t="s">
        <v>129</v>
      </c>
      <c r="BK591" s="232">
        <f>ROUND(I591*H591,2)</f>
        <v>0</v>
      </c>
      <c r="BL591" s="17" t="s">
        <v>318</v>
      </c>
      <c r="BM591" s="231" t="s">
        <v>795</v>
      </c>
    </row>
    <row r="592" s="12" customFormat="1" ht="22.8" customHeight="1">
      <c r="A592" s="12"/>
      <c r="B592" s="203"/>
      <c r="C592" s="204"/>
      <c r="D592" s="205" t="s">
        <v>73</v>
      </c>
      <c r="E592" s="217" t="s">
        <v>796</v>
      </c>
      <c r="F592" s="217" t="s">
        <v>797</v>
      </c>
      <c r="G592" s="204"/>
      <c r="H592" s="204"/>
      <c r="I592" s="207"/>
      <c r="J592" s="218">
        <f>BK592</f>
        <v>0</v>
      </c>
      <c r="K592" s="204"/>
      <c r="L592" s="209"/>
      <c r="M592" s="210"/>
      <c r="N592" s="211"/>
      <c r="O592" s="211"/>
      <c r="P592" s="212">
        <f>SUM(P593:P607)</f>
        <v>0</v>
      </c>
      <c r="Q592" s="211"/>
      <c r="R592" s="212">
        <f>SUM(R593:R607)</f>
        <v>0.16283999999999999</v>
      </c>
      <c r="S592" s="211"/>
      <c r="T592" s="213">
        <f>SUM(T593:T607)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14" t="s">
        <v>129</v>
      </c>
      <c r="AT592" s="215" t="s">
        <v>73</v>
      </c>
      <c r="AU592" s="215" t="s">
        <v>82</v>
      </c>
      <c r="AY592" s="214" t="s">
        <v>118</v>
      </c>
      <c r="BK592" s="216">
        <f>SUM(BK593:BK607)</f>
        <v>0</v>
      </c>
    </row>
    <row r="593" s="2" customFormat="1" ht="24.15" customHeight="1">
      <c r="A593" s="38"/>
      <c r="B593" s="39"/>
      <c r="C593" s="219" t="s">
        <v>798</v>
      </c>
      <c r="D593" s="219" t="s">
        <v>124</v>
      </c>
      <c r="E593" s="220" t="s">
        <v>799</v>
      </c>
      <c r="F593" s="221" t="s">
        <v>800</v>
      </c>
      <c r="G593" s="222" t="s">
        <v>306</v>
      </c>
      <c r="H593" s="223">
        <v>90</v>
      </c>
      <c r="I593" s="224"/>
      <c r="J593" s="225">
        <f>ROUND(I593*H593,2)</f>
        <v>0</v>
      </c>
      <c r="K593" s="226"/>
      <c r="L593" s="44"/>
      <c r="M593" s="227" t="s">
        <v>1</v>
      </c>
      <c r="N593" s="228" t="s">
        <v>40</v>
      </c>
      <c r="O593" s="91"/>
      <c r="P593" s="229">
        <f>O593*H593</f>
        <v>0</v>
      </c>
      <c r="Q593" s="229">
        <v>0</v>
      </c>
      <c r="R593" s="229">
        <f>Q593*H593</f>
        <v>0</v>
      </c>
      <c r="S593" s="229">
        <v>0</v>
      </c>
      <c r="T593" s="230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31" t="s">
        <v>582</v>
      </c>
      <c r="AT593" s="231" t="s">
        <v>124</v>
      </c>
      <c r="AU593" s="231" t="s">
        <v>129</v>
      </c>
      <c r="AY593" s="17" t="s">
        <v>118</v>
      </c>
      <c r="BE593" s="232">
        <f>IF(N593="základní",J593,0)</f>
        <v>0</v>
      </c>
      <c r="BF593" s="232">
        <f>IF(N593="snížená",J593,0)</f>
        <v>0</v>
      </c>
      <c r="BG593" s="232">
        <f>IF(N593="zákl. přenesená",J593,0)</f>
        <v>0</v>
      </c>
      <c r="BH593" s="232">
        <f>IF(N593="sníž. přenesená",J593,0)</f>
        <v>0</v>
      </c>
      <c r="BI593" s="232">
        <f>IF(N593="nulová",J593,0)</f>
        <v>0</v>
      </c>
      <c r="BJ593" s="17" t="s">
        <v>129</v>
      </c>
      <c r="BK593" s="232">
        <f>ROUND(I593*H593,2)</f>
        <v>0</v>
      </c>
      <c r="BL593" s="17" t="s">
        <v>582</v>
      </c>
      <c r="BM593" s="231" t="s">
        <v>801</v>
      </c>
    </row>
    <row r="594" s="2" customFormat="1" ht="24.15" customHeight="1">
      <c r="A594" s="38"/>
      <c r="B594" s="39"/>
      <c r="C594" s="219" t="s">
        <v>802</v>
      </c>
      <c r="D594" s="219" t="s">
        <v>124</v>
      </c>
      <c r="E594" s="220" t="s">
        <v>803</v>
      </c>
      <c r="F594" s="221" t="s">
        <v>804</v>
      </c>
      <c r="G594" s="222" t="s">
        <v>306</v>
      </c>
      <c r="H594" s="223">
        <v>30</v>
      </c>
      <c r="I594" s="224"/>
      <c r="J594" s="225">
        <f>ROUND(I594*H594,2)</f>
        <v>0</v>
      </c>
      <c r="K594" s="226"/>
      <c r="L594" s="44"/>
      <c r="M594" s="227" t="s">
        <v>1</v>
      </c>
      <c r="N594" s="228" t="s">
        <v>40</v>
      </c>
      <c r="O594" s="91"/>
      <c r="P594" s="229">
        <f>O594*H594</f>
        <v>0</v>
      </c>
      <c r="Q594" s="229">
        <v>0</v>
      </c>
      <c r="R594" s="229">
        <f>Q594*H594</f>
        <v>0</v>
      </c>
      <c r="S594" s="229">
        <v>0</v>
      </c>
      <c r="T594" s="230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31" t="s">
        <v>582</v>
      </c>
      <c r="AT594" s="231" t="s">
        <v>124</v>
      </c>
      <c r="AU594" s="231" t="s">
        <v>129</v>
      </c>
      <c r="AY594" s="17" t="s">
        <v>118</v>
      </c>
      <c r="BE594" s="232">
        <f>IF(N594="základní",J594,0)</f>
        <v>0</v>
      </c>
      <c r="BF594" s="232">
        <f>IF(N594="snížená",J594,0)</f>
        <v>0</v>
      </c>
      <c r="BG594" s="232">
        <f>IF(N594="zákl. přenesená",J594,0)</f>
        <v>0</v>
      </c>
      <c r="BH594" s="232">
        <f>IF(N594="sníž. přenesená",J594,0)</f>
        <v>0</v>
      </c>
      <c r="BI594" s="232">
        <f>IF(N594="nulová",J594,0)</f>
        <v>0</v>
      </c>
      <c r="BJ594" s="17" t="s">
        <v>129</v>
      </c>
      <c r="BK594" s="232">
        <f>ROUND(I594*H594,2)</f>
        <v>0</v>
      </c>
      <c r="BL594" s="17" t="s">
        <v>582</v>
      </c>
      <c r="BM594" s="231" t="s">
        <v>805</v>
      </c>
    </row>
    <row r="595" s="2" customFormat="1" ht="33" customHeight="1">
      <c r="A595" s="38"/>
      <c r="B595" s="39"/>
      <c r="C595" s="219" t="s">
        <v>806</v>
      </c>
      <c r="D595" s="219" t="s">
        <v>124</v>
      </c>
      <c r="E595" s="220" t="s">
        <v>807</v>
      </c>
      <c r="F595" s="221" t="s">
        <v>808</v>
      </c>
      <c r="G595" s="222" t="s">
        <v>245</v>
      </c>
      <c r="H595" s="223">
        <v>460</v>
      </c>
      <c r="I595" s="224"/>
      <c r="J595" s="225">
        <f>ROUND(I595*H595,2)</f>
        <v>0</v>
      </c>
      <c r="K595" s="226"/>
      <c r="L595" s="44"/>
      <c r="M595" s="227" t="s">
        <v>1</v>
      </c>
      <c r="N595" s="228" t="s">
        <v>40</v>
      </c>
      <c r="O595" s="91"/>
      <c r="P595" s="229">
        <f>O595*H595</f>
        <v>0</v>
      </c>
      <c r="Q595" s="229">
        <v>0</v>
      </c>
      <c r="R595" s="229">
        <f>Q595*H595</f>
        <v>0</v>
      </c>
      <c r="S595" s="229">
        <v>0</v>
      </c>
      <c r="T595" s="230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31" t="s">
        <v>318</v>
      </c>
      <c r="AT595" s="231" t="s">
        <v>124</v>
      </c>
      <c r="AU595" s="231" t="s">
        <v>129</v>
      </c>
      <c r="AY595" s="17" t="s">
        <v>118</v>
      </c>
      <c r="BE595" s="232">
        <f>IF(N595="základní",J595,0)</f>
        <v>0</v>
      </c>
      <c r="BF595" s="232">
        <f>IF(N595="snížená",J595,0)</f>
        <v>0</v>
      </c>
      <c r="BG595" s="232">
        <f>IF(N595="zákl. přenesená",J595,0)</f>
        <v>0</v>
      </c>
      <c r="BH595" s="232">
        <f>IF(N595="sníž. přenesená",J595,0)</f>
        <v>0</v>
      </c>
      <c r="BI595" s="232">
        <f>IF(N595="nulová",J595,0)</f>
        <v>0</v>
      </c>
      <c r="BJ595" s="17" t="s">
        <v>129</v>
      </c>
      <c r="BK595" s="232">
        <f>ROUND(I595*H595,2)</f>
        <v>0</v>
      </c>
      <c r="BL595" s="17" t="s">
        <v>318</v>
      </c>
      <c r="BM595" s="231" t="s">
        <v>809</v>
      </c>
    </row>
    <row r="596" s="2" customFormat="1" ht="37.8" customHeight="1">
      <c r="A596" s="38"/>
      <c r="B596" s="39"/>
      <c r="C596" s="275" t="s">
        <v>810</v>
      </c>
      <c r="D596" s="275" t="s">
        <v>254</v>
      </c>
      <c r="E596" s="276" t="s">
        <v>811</v>
      </c>
      <c r="F596" s="277" t="s">
        <v>812</v>
      </c>
      <c r="G596" s="278" t="s">
        <v>245</v>
      </c>
      <c r="H596" s="279">
        <v>529</v>
      </c>
      <c r="I596" s="280"/>
      <c r="J596" s="281">
        <f>ROUND(I596*H596,2)</f>
        <v>0</v>
      </c>
      <c r="K596" s="282"/>
      <c r="L596" s="283"/>
      <c r="M596" s="284" t="s">
        <v>1</v>
      </c>
      <c r="N596" s="285" t="s">
        <v>40</v>
      </c>
      <c r="O596" s="91"/>
      <c r="P596" s="229">
        <f>O596*H596</f>
        <v>0</v>
      </c>
      <c r="Q596" s="229">
        <v>0.00012</v>
      </c>
      <c r="R596" s="229">
        <f>Q596*H596</f>
        <v>0.063479999999999995</v>
      </c>
      <c r="S596" s="229">
        <v>0</v>
      </c>
      <c r="T596" s="230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31" t="s">
        <v>409</v>
      </c>
      <c r="AT596" s="231" t="s">
        <v>254</v>
      </c>
      <c r="AU596" s="231" t="s">
        <v>129</v>
      </c>
      <c r="AY596" s="17" t="s">
        <v>118</v>
      </c>
      <c r="BE596" s="232">
        <f>IF(N596="základní",J596,0)</f>
        <v>0</v>
      </c>
      <c r="BF596" s="232">
        <f>IF(N596="snížená",J596,0)</f>
        <v>0</v>
      </c>
      <c r="BG596" s="232">
        <f>IF(N596="zákl. přenesená",J596,0)</f>
        <v>0</v>
      </c>
      <c r="BH596" s="232">
        <f>IF(N596="sníž. přenesená",J596,0)</f>
        <v>0</v>
      </c>
      <c r="BI596" s="232">
        <f>IF(N596="nulová",J596,0)</f>
        <v>0</v>
      </c>
      <c r="BJ596" s="17" t="s">
        <v>129</v>
      </c>
      <c r="BK596" s="232">
        <f>ROUND(I596*H596,2)</f>
        <v>0</v>
      </c>
      <c r="BL596" s="17" t="s">
        <v>318</v>
      </c>
      <c r="BM596" s="231" t="s">
        <v>813</v>
      </c>
    </row>
    <row r="597" s="2" customFormat="1">
      <c r="A597" s="38"/>
      <c r="B597" s="39"/>
      <c r="C597" s="40"/>
      <c r="D597" s="233" t="s">
        <v>143</v>
      </c>
      <c r="E597" s="40"/>
      <c r="F597" s="234" t="s">
        <v>814</v>
      </c>
      <c r="G597" s="40"/>
      <c r="H597" s="40"/>
      <c r="I597" s="235"/>
      <c r="J597" s="40"/>
      <c r="K597" s="40"/>
      <c r="L597" s="44"/>
      <c r="M597" s="236"/>
      <c r="N597" s="237"/>
      <c r="O597" s="91"/>
      <c r="P597" s="91"/>
      <c r="Q597" s="91"/>
      <c r="R597" s="91"/>
      <c r="S597" s="91"/>
      <c r="T597" s="92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143</v>
      </c>
      <c r="AU597" s="17" t="s">
        <v>129</v>
      </c>
    </row>
    <row r="598" s="14" customFormat="1">
      <c r="A598" s="14"/>
      <c r="B598" s="253"/>
      <c r="C598" s="254"/>
      <c r="D598" s="233" t="s">
        <v>217</v>
      </c>
      <c r="E598" s="254"/>
      <c r="F598" s="256" t="s">
        <v>815</v>
      </c>
      <c r="G598" s="254"/>
      <c r="H598" s="257">
        <v>529</v>
      </c>
      <c r="I598" s="258"/>
      <c r="J598" s="254"/>
      <c r="K598" s="254"/>
      <c r="L598" s="259"/>
      <c r="M598" s="260"/>
      <c r="N598" s="261"/>
      <c r="O598" s="261"/>
      <c r="P598" s="261"/>
      <c r="Q598" s="261"/>
      <c r="R598" s="261"/>
      <c r="S598" s="261"/>
      <c r="T598" s="26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3" t="s">
        <v>217</v>
      </c>
      <c r="AU598" s="263" t="s">
        <v>129</v>
      </c>
      <c r="AV598" s="14" t="s">
        <v>129</v>
      </c>
      <c r="AW598" s="14" t="s">
        <v>4</v>
      </c>
      <c r="AX598" s="14" t="s">
        <v>82</v>
      </c>
      <c r="AY598" s="263" t="s">
        <v>118</v>
      </c>
    </row>
    <row r="599" s="2" customFormat="1" ht="33" customHeight="1">
      <c r="A599" s="38"/>
      <c r="B599" s="39"/>
      <c r="C599" s="219" t="s">
        <v>816</v>
      </c>
      <c r="D599" s="219" t="s">
        <v>124</v>
      </c>
      <c r="E599" s="220" t="s">
        <v>807</v>
      </c>
      <c r="F599" s="221" t="s">
        <v>808</v>
      </c>
      <c r="G599" s="222" t="s">
        <v>245</v>
      </c>
      <c r="H599" s="223">
        <v>90</v>
      </c>
      <c r="I599" s="224"/>
      <c r="J599" s="225">
        <f>ROUND(I599*H599,2)</f>
        <v>0</v>
      </c>
      <c r="K599" s="226"/>
      <c r="L599" s="44"/>
      <c r="M599" s="227" t="s">
        <v>1</v>
      </c>
      <c r="N599" s="228" t="s">
        <v>40</v>
      </c>
      <c r="O599" s="91"/>
      <c r="P599" s="229">
        <f>O599*H599</f>
        <v>0</v>
      </c>
      <c r="Q599" s="229">
        <v>0</v>
      </c>
      <c r="R599" s="229">
        <f>Q599*H599</f>
        <v>0</v>
      </c>
      <c r="S599" s="229">
        <v>0</v>
      </c>
      <c r="T599" s="230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31" t="s">
        <v>318</v>
      </c>
      <c r="AT599" s="231" t="s">
        <v>124</v>
      </c>
      <c r="AU599" s="231" t="s">
        <v>129</v>
      </c>
      <c r="AY599" s="17" t="s">
        <v>118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17" t="s">
        <v>129</v>
      </c>
      <c r="BK599" s="232">
        <f>ROUND(I599*H599,2)</f>
        <v>0</v>
      </c>
      <c r="BL599" s="17" t="s">
        <v>318</v>
      </c>
      <c r="BM599" s="231" t="s">
        <v>817</v>
      </c>
    </row>
    <row r="600" s="2" customFormat="1" ht="37.8" customHeight="1">
      <c r="A600" s="38"/>
      <c r="B600" s="39"/>
      <c r="C600" s="275" t="s">
        <v>818</v>
      </c>
      <c r="D600" s="275" t="s">
        <v>254</v>
      </c>
      <c r="E600" s="276" t="s">
        <v>819</v>
      </c>
      <c r="F600" s="277" t="s">
        <v>820</v>
      </c>
      <c r="G600" s="278" t="s">
        <v>245</v>
      </c>
      <c r="H600" s="279">
        <v>103.5</v>
      </c>
      <c r="I600" s="280"/>
      <c r="J600" s="281">
        <f>ROUND(I600*H600,2)</f>
        <v>0</v>
      </c>
      <c r="K600" s="282"/>
      <c r="L600" s="283"/>
      <c r="M600" s="284" t="s">
        <v>1</v>
      </c>
      <c r="N600" s="285" t="s">
        <v>40</v>
      </c>
      <c r="O600" s="91"/>
      <c r="P600" s="229">
        <f>O600*H600</f>
        <v>0</v>
      </c>
      <c r="Q600" s="229">
        <v>0.00016000000000000001</v>
      </c>
      <c r="R600" s="229">
        <f>Q600*H600</f>
        <v>0.016560000000000002</v>
      </c>
      <c r="S600" s="229">
        <v>0</v>
      </c>
      <c r="T600" s="230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31" t="s">
        <v>409</v>
      </c>
      <c r="AT600" s="231" t="s">
        <v>254</v>
      </c>
      <c r="AU600" s="231" t="s">
        <v>129</v>
      </c>
      <c r="AY600" s="17" t="s">
        <v>118</v>
      </c>
      <c r="BE600" s="232">
        <f>IF(N600="základní",J600,0)</f>
        <v>0</v>
      </c>
      <c r="BF600" s="232">
        <f>IF(N600="snížená",J600,0)</f>
        <v>0</v>
      </c>
      <c r="BG600" s="232">
        <f>IF(N600="zákl. přenesená",J600,0)</f>
        <v>0</v>
      </c>
      <c r="BH600" s="232">
        <f>IF(N600="sníž. přenesená",J600,0)</f>
        <v>0</v>
      </c>
      <c r="BI600" s="232">
        <f>IF(N600="nulová",J600,0)</f>
        <v>0</v>
      </c>
      <c r="BJ600" s="17" t="s">
        <v>129</v>
      </c>
      <c r="BK600" s="232">
        <f>ROUND(I600*H600,2)</f>
        <v>0</v>
      </c>
      <c r="BL600" s="17" t="s">
        <v>318</v>
      </c>
      <c r="BM600" s="231" t="s">
        <v>821</v>
      </c>
    </row>
    <row r="601" s="2" customFormat="1">
      <c r="A601" s="38"/>
      <c r="B601" s="39"/>
      <c r="C601" s="40"/>
      <c r="D601" s="233" t="s">
        <v>143</v>
      </c>
      <c r="E601" s="40"/>
      <c r="F601" s="234" t="s">
        <v>822</v>
      </c>
      <c r="G601" s="40"/>
      <c r="H601" s="40"/>
      <c r="I601" s="235"/>
      <c r="J601" s="40"/>
      <c r="K601" s="40"/>
      <c r="L601" s="44"/>
      <c r="M601" s="236"/>
      <c r="N601" s="237"/>
      <c r="O601" s="91"/>
      <c r="P601" s="91"/>
      <c r="Q601" s="91"/>
      <c r="R601" s="91"/>
      <c r="S601" s="91"/>
      <c r="T601" s="92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143</v>
      </c>
      <c r="AU601" s="17" t="s">
        <v>129</v>
      </c>
    </row>
    <row r="602" s="14" customFormat="1">
      <c r="A602" s="14"/>
      <c r="B602" s="253"/>
      <c r="C602" s="254"/>
      <c r="D602" s="233" t="s">
        <v>217</v>
      </c>
      <c r="E602" s="254"/>
      <c r="F602" s="256" t="s">
        <v>823</v>
      </c>
      <c r="G602" s="254"/>
      <c r="H602" s="257">
        <v>103.5</v>
      </c>
      <c r="I602" s="258"/>
      <c r="J602" s="254"/>
      <c r="K602" s="254"/>
      <c r="L602" s="259"/>
      <c r="M602" s="260"/>
      <c r="N602" s="261"/>
      <c r="O602" s="261"/>
      <c r="P602" s="261"/>
      <c r="Q602" s="261"/>
      <c r="R602" s="261"/>
      <c r="S602" s="261"/>
      <c r="T602" s="26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3" t="s">
        <v>217</v>
      </c>
      <c r="AU602" s="263" t="s">
        <v>129</v>
      </c>
      <c r="AV602" s="14" t="s">
        <v>129</v>
      </c>
      <c r="AW602" s="14" t="s">
        <v>4</v>
      </c>
      <c r="AX602" s="14" t="s">
        <v>82</v>
      </c>
      <c r="AY602" s="263" t="s">
        <v>118</v>
      </c>
    </row>
    <row r="603" s="2" customFormat="1" ht="33" customHeight="1">
      <c r="A603" s="38"/>
      <c r="B603" s="39"/>
      <c r="C603" s="219" t="s">
        <v>824</v>
      </c>
      <c r="D603" s="219" t="s">
        <v>124</v>
      </c>
      <c r="E603" s="220" t="s">
        <v>825</v>
      </c>
      <c r="F603" s="221" t="s">
        <v>826</v>
      </c>
      <c r="G603" s="222" t="s">
        <v>245</v>
      </c>
      <c r="H603" s="223">
        <v>240</v>
      </c>
      <c r="I603" s="224"/>
      <c r="J603" s="225">
        <f>ROUND(I603*H603,2)</f>
        <v>0</v>
      </c>
      <c r="K603" s="226"/>
      <c r="L603" s="44"/>
      <c r="M603" s="227" t="s">
        <v>1</v>
      </c>
      <c r="N603" s="228" t="s">
        <v>40</v>
      </c>
      <c r="O603" s="91"/>
      <c r="P603" s="229">
        <f>O603*H603</f>
        <v>0</v>
      </c>
      <c r="Q603" s="229">
        <v>0</v>
      </c>
      <c r="R603" s="229">
        <f>Q603*H603</f>
        <v>0</v>
      </c>
      <c r="S603" s="229">
        <v>0</v>
      </c>
      <c r="T603" s="230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31" t="s">
        <v>318</v>
      </c>
      <c r="AT603" s="231" t="s">
        <v>124</v>
      </c>
      <c r="AU603" s="231" t="s">
        <v>129</v>
      </c>
      <c r="AY603" s="17" t="s">
        <v>118</v>
      </c>
      <c r="BE603" s="232">
        <f>IF(N603="základní",J603,0)</f>
        <v>0</v>
      </c>
      <c r="BF603" s="232">
        <f>IF(N603="snížená",J603,0)</f>
        <v>0</v>
      </c>
      <c r="BG603" s="232">
        <f>IF(N603="zákl. přenesená",J603,0)</f>
        <v>0</v>
      </c>
      <c r="BH603" s="232">
        <f>IF(N603="sníž. přenesená",J603,0)</f>
        <v>0</v>
      </c>
      <c r="BI603" s="232">
        <f>IF(N603="nulová",J603,0)</f>
        <v>0</v>
      </c>
      <c r="BJ603" s="17" t="s">
        <v>129</v>
      </c>
      <c r="BK603" s="232">
        <f>ROUND(I603*H603,2)</f>
        <v>0</v>
      </c>
      <c r="BL603" s="17" t="s">
        <v>318</v>
      </c>
      <c r="BM603" s="231" t="s">
        <v>827</v>
      </c>
    </row>
    <row r="604" s="2" customFormat="1" ht="37.8" customHeight="1">
      <c r="A604" s="38"/>
      <c r="B604" s="39"/>
      <c r="C604" s="275" t="s">
        <v>828</v>
      </c>
      <c r="D604" s="275" t="s">
        <v>254</v>
      </c>
      <c r="E604" s="276" t="s">
        <v>829</v>
      </c>
      <c r="F604" s="277" t="s">
        <v>830</v>
      </c>
      <c r="G604" s="278" t="s">
        <v>245</v>
      </c>
      <c r="H604" s="279">
        <v>276</v>
      </c>
      <c r="I604" s="280"/>
      <c r="J604" s="281">
        <f>ROUND(I604*H604,2)</f>
        <v>0</v>
      </c>
      <c r="K604" s="282"/>
      <c r="L604" s="283"/>
      <c r="M604" s="284" t="s">
        <v>1</v>
      </c>
      <c r="N604" s="285" t="s">
        <v>40</v>
      </c>
      <c r="O604" s="91"/>
      <c r="P604" s="229">
        <f>O604*H604</f>
        <v>0</v>
      </c>
      <c r="Q604" s="229">
        <v>0.00029999999999999997</v>
      </c>
      <c r="R604" s="229">
        <f>Q604*H604</f>
        <v>0.082799999999999999</v>
      </c>
      <c r="S604" s="229">
        <v>0</v>
      </c>
      <c r="T604" s="230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31" t="s">
        <v>409</v>
      </c>
      <c r="AT604" s="231" t="s">
        <v>254</v>
      </c>
      <c r="AU604" s="231" t="s">
        <v>129</v>
      </c>
      <c r="AY604" s="17" t="s">
        <v>118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7" t="s">
        <v>129</v>
      </c>
      <c r="BK604" s="232">
        <f>ROUND(I604*H604,2)</f>
        <v>0</v>
      </c>
      <c r="BL604" s="17" t="s">
        <v>318</v>
      </c>
      <c r="BM604" s="231" t="s">
        <v>831</v>
      </c>
    </row>
    <row r="605" s="2" customFormat="1">
      <c r="A605" s="38"/>
      <c r="B605" s="39"/>
      <c r="C605" s="40"/>
      <c r="D605" s="233" t="s">
        <v>143</v>
      </c>
      <c r="E605" s="40"/>
      <c r="F605" s="234" t="s">
        <v>832</v>
      </c>
      <c r="G605" s="40"/>
      <c r="H605" s="40"/>
      <c r="I605" s="235"/>
      <c r="J605" s="40"/>
      <c r="K605" s="40"/>
      <c r="L605" s="44"/>
      <c r="M605" s="236"/>
      <c r="N605" s="237"/>
      <c r="O605" s="91"/>
      <c r="P605" s="91"/>
      <c r="Q605" s="91"/>
      <c r="R605" s="91"/>
      <c r="S605" s="91"/>
      <c r="T605" s="92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143</v>
      </c>
      <c r="AU605" s="17" t="s">
        <v>129</v>
      </c>
    </row>
    <row r="606" s="14" customFormat="1">
      <c r="A606" s="14"/>
      <c r="B606" s="253"/>
      <c r="C606" s="254"/>
      <c r="D606" s="233" t="s">
        <v>217</v>
      </c>
      <c r="E606" s="254"/>
      <c r="F606" s="256" t="s">
        <v>833</v>
      </c>
      <c r="G606" s="254"/>
      <c r="H606" s="257">
        <v>276</v>
      </c>
      <c r="I606" s="258"/>
      <c r="J606" s="254"/>
      <c r="K606" s="254"/>
      <c r="L606" s="259"/>
      <c r="M606" s="260"/>
      <c r="N606" s="261"/>
      <c r="O606" s="261"/>
      <c r="P606" s="261"/>
      <c r="Q606" s="261"/>
      <c r="R606" s="261"/>
      <c r="S606" s="261"/>
      <c r="T606" s="26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3" t="s">
        <v>217</v>
      </c>
      <c r="AU606" s="263" t="s">
        <v>129</v>
      </c>
      <c r="AV606" s="14" t="s">
        <v>129</v>
      </c>
      <c r="AW606" s="14" t="s">
        <v>4</v>
      </c>
      <c r="AX606" s="14" t="s">
        <v>82</v>
      </c>
      <c r="AY606" s="263" t="s">
        <v>118</v>
      </c>
    </row>
    <row r="607" s="2" customFormat="1" ht="24.15" customHeight="1">
      <c r="A607" s="38"/>
      <c r="B607" s="39"/>
      <c r="C607" s="219" t="s">
        <v>834</v>
      </c>
      <c r="D607" s="219" t="s">
        <v>124</v>
      </c>
      <c r="E607" s="220" t="s">
        <v>835</v>
      </c>
      <c r="F607" s="221" t="s">
        <v>836</v>
      </c>
      <c r="G607" s="222" t="s">
        <v>689</v>
      </c>
      <c r="H607" s="286"/>
      <c r="I607" s="224"/>
      <c r="J607" s="225">
        <f>ROUND(I607*H607,2)</f>
        <v>0</v>
      </c>
      <c r="K607" s="226"/>
      <c r="L607" s="44"/>
      <c r="M607" s="227" t="s">
        <v>1</v>
      </c>
      <c r="N607" s="228" t="s">
        <v>40</v>
      </c>
      <c r="O607" s="91"/>
      <c r="P607" s="229">
        <f>O607*H607</f>
        <v>0</v>
      </c>
      <c r="Q607" s="229">
        <v>0</v>
      </c>
      <c r="R607" s="229">
        <f>Q607*H607</f>
        <v>0</v>
      </c>
      <c r="S607" s="229">
        <v>0</v>
      </c>
      <c r="T607" s="230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31" t="s">
        <v>318</v>
      </c>
      <c r="AT607" s="231" t="s">
        <v>124</v>
      </c>
      <c r="AU607" s="231" t="s">
        <v>129</v>
      </c>
      <c r="AY607" s="17" t="s">
        <v>118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17" t="s">
        <v>129</v>
      </c>
      <c r="BK607" s="232">
        <f>ROUND(I607*H607,2)</f>
        <v>0</v>
      </c>
      <c r="BL607" s="17" t="s">
        <v>318</v>
      </c>
      <c r="BM607" s="231" t="s">
        <v>837</v>
      </c>
    </row>
    <row r="608" s="12" customFormat="1" ht="22.8" customHeight="1">
      <c r="A608" s="12"/>
      <c r="B608" s="203"/>
      <c r="C608" s="204"/>
      <c r="D608" s="205" t="s">
        <v>73</v>
      </c>
      <c r="E608" s="217" t="s">
        <v>838</v>
      </c>
      <c r="F608" s="217" t="s">
        <v>839</v>
      </c>
      <c r="G608" s="204"/>
      <c r="H608" s="204"/>
      <c r="I608" s="207"/>
      <c r="J608" s="218">
        <f>BK608</f>
        <v>0</v>
      </c>
      <c r="K608" s="204"/>
      <c r="L608" s="209"/>
      <c r="M608" s="210"/>
      <c r="N608" s="211"/>
      <c r="O608" s="211"/>
      <c r="P608" s="212">
        <f>SUM(P609:P613)</f>
        <v>0</v>
      </c>
      <c r="Q608" s="211"/>
      <c r="R608" s="212">
        <f>SUM(R609:R613)</f>
        <v>0.022500000000000003</v>
      </c>
      <c r="S608" s="211"/>
      <c r="T608" s="213">
        <f>SUM(T609:T613)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14" t="s">
        <v>129</v>
      </c>
      <c r="AT608" s="215" t="s">
        <v>73</v>
      </c>
      <c r="AU608" s="215" t="s">
        <v>82</v>
      </c>
      <c r="AY608" s="214" t="s">
        <v>118</v>
      </c>
      <c r="BK608" s="216">
        <f>SUM(BK609:BK613)</f>
        <v>0</v>
      </c>
    </row>
    <row r="609" s="2" customFormat="1" ht="24.15" customHeight="1">
      <c r="A609" s="38"/>
      <c r="B609" s="39"/>
      <c r="C609" s="219" t="s">
        <v>840</v>
      </c>
      <c r="D609" s="219" t="s">
        <v>124</v>
      </c>
      <c r="E609" s="220" t="s">
        <v>841</v>
      </c>
      <c r="F609" s="221" t="s">
        <v>842</v>
      </c>
      <c r="G609" s="222" t="s">
        <v>245</v>
      </c>
      <c r="H609" s="223">
        <v>375</v>
      </c>
      <c r="I609" s="224"/>
      <c r="J609" s="225">
        <f>ROUND(I609*H609,2)</f>
        <v>0</v>
      </c>
      <c r="K609" s="226"/>
      <c r="L609" s="44"/>
      <c r="M609" s="227" t="s">
        <v>1</v>
      </c>
      <c r="N609" s="228" t="s">
        <v>40</v>
      </c>
      <c r="O609" s="91"/>
      <c r="P609" s="229">
        <f>O609*H609</f>
        <v>0</v>
      </c>
      <c r="Q609" s="229">
        <v>0</v>
      </c>
      <c r="R609" s="229">
        <f>Q609*H609</f>
        <v>0</v>
      </c>
      <c r="S609" s="229">
        <v>0</v>
      </c>
      <c r="T609" s="230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31" t="s">
        <v>318</v>
      </c>
      <c r="AT609" s="231" t="s">
        <v>124</v>
      </c>
      <c r="AU609" s="231" t="s">
        <v>129</v>
      </c>
      <c r="AY609" s="17" t="s">
        <v>118</v>
      </c>
      <c r="BE609" s="232">
        <f>IF(N609="základní",J609,0)</f>
        <v>0</v>
      </c>
      <c r="BF609" s="232">
        <f>IF(N609="snížená",J609,0)</f>
        <v>0</v>
      </c>
      <c r="BG609" s="232">
        <f>IF(N609="zákl. přenesená",J609,0)</f>
        <v>0</v>
      </c>
      <c r="BH609" s="232">
        <f>IF(N609="sníž. přenesená",J609,0)</f>
        <v>0</v>
      </c>
      <c r="BI609" s="232">
        <f>IF(N609="nulová",J609,0)</f>
        <v>0</v>
      </c>
      <c r="BJ609" s="17" t="s">
        <v>129</v>
      </c>
      <c r="BK609" s="232">
        <f>ROUND(I609*H609,2)</f>
        <v>0</v>
      </c>
      <c r="BL609" s="17" t="s">
        <v>318</v>
      </c>
      <c r="BM609" s="231" t="s">
        <v>843</v>
      </c>
    </row>
    <row r="610" s="2" customFormat="1" ht="24.15" customHeight="1">
      <c r="A610" s="38"/>
      <c r="B610" s="39"/>
      <c r="C610" s="275" t="s">
        <v>844</v>
      </c>
      <c r="D610" s="275" t="s">
        <v>254</v>
      </c>
      <c r="E610" s="276" t="s">
        <v>845</v>
      </c>
      <c r="F610" s="277" t="s">
        <v>846</v>
      </c>
      <c r="G610" s="278" t="s">
        <v>245</v>
      </c>
      <c r="H610" s="279">
        <v>450</v>
      </c>
      <c r="I610" s="280"/>
      <c r="J610" s="281">
        <f>ROUND(I610*H610,2)</f>
        <v>0</v>
      </c>
      <c r="K610" s="282"/>
      <c r="L610" s="283"/>
      <c r="M610" s="284" t="s">
        <v>1</v>
      </c>
      <c r="N610" s="285" t="s">
        <v>40</v>
      </c>
      <c r="O610" s="91"/>
      <c r="P610" s="229">
        <f>O610*H610</f>
        <v>0</v>
      </c>
      <c r="Q610" s="229">
        <v>5.0000000000000002E-05</v>
      </c>
      <c r="R610" s="229">
        <f>Q610*H610</f>
        <v>0.022500000000000003</v>
      </c>
      <c r="S610" s="229">
        <v>0</v>
      </c>
      <c r="T610" s="230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31" t="s">
        <v>409</v>
      </c>
      <c r="AT610" s="231" t="s">
        <v>254</v>
      </c>
      <c r="AU610" s="231" t="s">
        <v>129</v>
      </c>
      <c r="AY610" s="17" t="s">
        <v>118</v>
      </c>
      <c r="BE610" s="232">
        <f>IF(N610="základní",J610,0)</f>
        <v>0</v>
      </c>
      <c r="BF610" s="232">
        <f>IF(N610="snížená",J610,0)</f>
        <v>0</v>
      </c>
      <c r="BG610" s="232">
        <f>IF(N610="zákl. přenesená",J610,0)</f>
        <v>0</v>
      </c>
      <c r="BH610" s="232">
        <f>IF(N610="sníž. přenesená",J610,0)</f>
        <v>0</v>
      </c>
      <c r="BI610" s="232">
        <f>IF(N610="nulová",J610,0)</f>
        <v>0</v>
      </c>
      <c r="BJ610" s="17" t="s">
        <v>129</v>
      </c>
      <c r="BK610" s="232">
        <f>ROUND(I610*H610,2)</f>
        <v>0</v>
      </c>
      <c r="BL610" s="17" t="s">
        <v>318</v>
      </c>
      <c r="BM610" s="231" t="s">
        <v>847</v>
      </c>
    </row>
    <row r="611" s="2" customFormat="1">
      <c r="A611" s="38"/>
      <c r="B611" s="39"/>
      <c r="C611" s="40"/>
      <c r="D611" s="233" t="s">
        <v>143</v>
      </c>
      <c r="E611" s="40"/>
      <c r="F611" s="234" t="s">
        <v>848</v>
      </c>
      <c r="G611" s="40"/>
      <c r="H611" s="40"/>
      <c r="I611" s="235"/>
      <c r="J611" s="40"/>
      <c r="K611" s="40"/>
      <c r="L611" s="44"/>
      <c r="M611" s="236"/>
      <c r="N611" s="237"/>
      <c r="O611" s="91"/>
      <c r="P611" s="91"/>
      <c r="Q611" s="91"/>
      <c r="R611" s="91"/>
      <c r="S611" s="91"/>
      <c r="T611" s="92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T611" s="17" t="s">
        <v>143</v>
      </c>
      <c r="AU611" s="17" t="s">
        <v>129</v>
      </c>
    </row>
    <row r="612" s="14" customFormat="1">
      <c r="A612" s="14"/>
      <c r="B612" s="253"/>
      <c r="C612" s="254"/>
      <c r="D612" s="233" t="s">
        <v>217</v>
      </c>
      <c r="E612" s="254"/>
      <c r="F612" s="256" t="s">
        <v>849</v>
      </c>
      <c r="G612" s="254"/>
      <c r="H612" s="257">
        <v>450</v>
      </c>
      <c r="I612" s="258"/>
      <c r="J612" s="254"/>
      <c r="K612" s="254"/>
      <c r="L612" s="259"/>
      <c r="M612" s="260"/>
      <c r="N612" s="261"/>
      <c r="O612" s="261"/>
      <c r="P612" s="261"/>
      <c r="Q612" s="261"/>
      <c r="R612" s="261"/>
      <c r="S612" s="261"/>
      <c r="T612" s="26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3" t="s">
        <v>217</v>
      </c>
      <c r="AU612" s="263" t="s">
        <v>129</v>
      </c>
      <c r="AV612" s="14" t="s">
        <v>129</v>
      </c>
      <c r="AW612" s="14" t="s">
        <v>4</v>
      </c>
      <c r="AX612" s="14" t="s">
        <v>82</v>
      </c>
      <c r="AY612" s="263" t="s">
        <v>118</v>
      </c>
    </row>
    <row r="613" s="2" customFormat="1" ht="24.15" customHeight="1">
      <c r="A613" s="38"/>
      <c r="B613" s="39"/>
      <c r="C613" s="219" t="s">
        <v>850</v>
      </c>
      <c r="D613" s="219" t="s">
        <v>124</v>
      </c>
      <c r="E613" s="220" t="s">
        <v>851</v>
      </c>
      <c r="F613" s="221" t="s">
        <v>852</v>
      </c>
      <c r="G613" s="222" t="s">
        <v>689</v>
      </c>
      <c r="H613" s="286"/>
      <c r="I613" s="224"/>
      <c r="J613" s="225">
        <f>ROUND(I613*H613,2)</f>
        <v>0</v>
      </c>
      <c r="K613" s="226"/>
      <c r="L613" s="44"/>
      <c r="M613" s="227" t="s">
        <v>1</v>
      </c>
      <c r="N613" s="228" t="s">
        <v>40</v>
      </c>
      <c r="O613" s="91"/>
      <c r="P613" s="229">
        <f>O613*H613</f>
        <v>0</v>
      </c>
      <c r="Q613" s="229">
        <v>0</v>
      </c>
      <c r="R613" s="229">
        <f>Q613*H613</f>
        <v>0</v>
      </c>
      <c r="S613" s="229">
        <v>0</v>
      </c>
      <c r="T613" s="230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31" t="s">
        <v>318</v>
      </c>
      <c r="AT613" s="231" t="s">
        <v>124</v>
      </c>
      <c r="AU613" s="231" t="s">
        <v>129</v>
      </c>
      <c r="AY613" s="17" t="s">
        <v>118</v>
      </c>
      <c r="BE613" s="232">
        <f>IF(N613="základní",J613,0)</f>
        <v>0</v>
      </c>
      <c r="BF613" s="232">
        <f>IF(N613="snížená",J613,0)</f>
        <v>0</v>
      </c>
      <c r="BG613" s="232">
        <f>IF(N613="zákl. přenesená",J613,0)</f>
        <v>0</v>
      </c>
      <c r="BH613" s="232">
        <f>IF(N613="sníž. přenesená",J613,0)</f>
        <v>0</v>
      </c>
      <c r="BI613" s="232">
        <f>IF(N613="nulová",J613,0)</f>
        <v>0</v>
      </c>
      <c r="BJ613" s="17" t="s">
        <v>129</v>
      </c>
      <c r="BK613" s="232">
        <f>ROUND(I613*H613,2)</f>
        <v>0</v>
      </c>
      <c r="BL613" s="17" t="s">
        <v>318</v>
      </c>
      <c r="BM613" s="231" t="s">
        <v>853</v>
      </c>
    </row>
    <row r="614" s="12" customFormat="1" ht="22.8" customHeight="1">
      <c r="A614" s="12"/>
      <c r="B614" s="203"/>
      <c r="C614" s="204"/>
      <c r="D614" s="205" t="s">
        <v>73</v>
      </c>
      <c r="E614" s="217" t="s">
        <v>854</v>
      </c>
      <c r="F614" s="217" t="s">
        <v>855</v>
      </c>
      <c r="G614" s="204"/>
      <c r="H614" s="204"/>
      <c r="I614" s="207"/>
      <c r="J614" s="218">
        <f>BK614</f>
        <v>0</v>
      </c>
      <c r="K614" s="204"/>
      <c r="L614" s="209"/>
      <c r="M614" s="210"/>
      <c r="N614" s="211"/>
      <c r="O614" s="211"/>
      <c r="P614" s="212">
        <f>SUM(P615:P635)</f>
        <v>0</v>
      </c>
      <c r="Q614" s="211"/>
      <c r="R614" s="212">
        <f>SUM(R615:R635)</f>
        <v>0.23449725999999999</v>
      </c>
      <c r="S614" s="211"/>
      <c r="T614" s="213">
        <f>SUM(T615:T635)</f>
        <v>0.78624280000000002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14" t="s">
        <v>129</v>
      </c>
      <c r="AT614" s="215" t="s">
        <v>73</v>
      </c>
      <c r="AU614" s="215" t="s">
        <v>82</v>
      </c>
      <c r="AY614" s="214" t="s">
        <v>118</v>
      </c>
      <c r="BK614" s="216">
        <f>SUM(BK615:BK635)</f>
        <v>0</v>
      </c>
    </row>
    <row r="615" s="2" customFormat="1" ht="37.8" customHeight="1">
      <c r="A615" s="38"/>
      <c r="B615" s="39"/>
      <c r="C615" s="219" t="s">
        <v>856</v>
      </c>
      <c r="D615" s="219" t="s">
        <v>124</v>
      </c>
      <c r="E615" s="220" t="s">
        <v>857</v>
      </c>
      <c r="F615" s="221" t="s">
        <v>858</v>
      </c>
      <c r="G615" s="222" t="s">
        <v>227</v>
      </c>
      <c r="H615" s="223">
        <v>16.294</v>
      </c>
      <c r="I615" s="224"/>
      <c r="J615" s="225">
        <f>ROUND(I615*H615,2)</f>
        <v>0</v>
      </c>
      <c r="K615" s="226"/>
      <c r="L615" s="44"/>
      <c r="M615" s="227" t="s">
        <v>1</v>
      </c>
      <c r="N615" s="228" t="s">
        <v>40</v>
      </c>
      <c r="O615" s="91"/>
      <c r="P615" s="229">
        <f>O615*H615</f>
        <v>0</v>
      </c>
      <c r="Q615" s="229">
        <v>0</v>
      </c>
      <c r="R615" s="229">
        <f>Q615*H615</f>
        <v>0</v>
      </c>
      <c r="S615" s="229">
        <v>0.0112</v>
      </c>
      <c r="T615" s="230">
        <f>S615*H615</f>
        <v>0.18249280000000001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31" t="s">
        <v>318</v>
      </c>
      <c r="AT615" s="231" t="s">
        <v>124</v>
      </c>
      <c r="AU615" s="231" t="s">
        <v>129</v>
      </c>
      <c r="AY615" s="17" t="s">
        <v>118</v>
      </c>
      <c r="BE615" s="232">
        <f>IF(N615="základní",J615,0)</f>
        <v>0</v>
      </c>
      <c r="BF615" s="232">
        <f>IF(N615="snížená",J615,0)</f>
        <v>0</v>
      </c>
      <c r="BG615" s="232">
        <f>IF(N615="zákl. přenesená",J615,0)</f>
        <v>0</v>
      </c>
      <c r="BH615" s="232">
        <f>IF(N615="sníž. přenesená",J615,0)</f>
        <v>0</v>
      </c>
      <c r="BI615" s="232">
        <f>IF(N615="nulová",J615,0)</f>
        <v>0</v>
      </c>
      <c r="BJ615" s="17" t="s">
        <v>129</v>
      </c>
      <c r="BK615" s="232">
        <f>ROUND(I615*H615,2)</f>
        <v>0</v>
      </c>
      <c r="BL615" s="17" t="s">
        <v>318</v>
      </c>
      <c r="BM615" s="231" t="s">
        <v>859</v>
      </c>
    </row>
    <row r="616" s="13" customFormat="1">
      <c r="A616" s="13"/>
      <c r="B616" s="243"/>
      <c r="C616" s="244"/>
      <c r="D616" s="233" t="s">
        <v>217</v>
      </c>
      <c r="E616" s="245" t="s">
        <v>1</v>
      </c>
      <c r="F616" s="246" t="s">
        <v>218</v>
      </c>
      <c r="G616" s="244"/>
      <c r="H616" s="245" t="s">
        <v>1</v>
      </c>
      <c r="I616" s="247"/>
      <c r="J616" s="244"/>
      <c r="K616" s="244"/>
      <c r="L616" s="248"/>
      <c r="M616" s="249"/>
      <c r="N616" s="250"/>
      <c r="O616" s="250"/>
      <c r="P616" s="250"/>
      <c r="Q616" s="250"/>
      <c r="R616" s="250"/>
      <c r="S616" s="250"/>
      <c r="T616" s="25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2" t="s">
        <v>217</v>
      </c>
      <c r="AU616" s="252" t="s">
        <v>129</v>
      </c>
      <c r="AV616" s="13" t="s">
        <v>82</v>
      </c>
      <c r="AW616" s="13" t="s">
        <v>30</v>
      </c>
      <c r="AX616" s="13" t="s">
        <v>74</v>
      </c>
      <c r="AY616" s="252" t="s">
        <v>118</v>
      </c>
    </row>
    <row r="617" s="13" customFormat="1">
      <c r="A617" s="13"/>
      <c r="B617" s="243"/>
      <c r="C617" s="244"/>
      <c r="D617" s="233" t="s">
        <v>217</v>
      </c>
      <c r="E617" s="245" t="s">
        <v>1</v>
      </c>
      <c r="F617" s="246" t="s">
        <v>659</v>
      </c>
      <c r="G617" s="244"/>
      <c r="H617" s="245" t="s">
        <v>1</v>
      </c>
      <c r="I617" s="247"/>
      <c r="J617" s="244"/>
      <c r="K617" s="244"/>
      <c r="L617" s="248"/>
      <c r="M617" s="249"/>
      <c r="N617" s="250"/>
      <c r="O617" s="250"/>
      <c r="P617" s="250"/>
      <c r="Q617" s="250"/>
      <c r="R617" s="250"/>
      <c r="S617" s="250"/>
      <c r="T617" s="25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2" t="s">
        <v>217</v>
      </c>
      <c r="AU617" s="252" t="s">
        <v>129</v>
      </c>
      <c r="AV617" s="13" t="s">
        <v>82</v>
      </c>
      <c r="AW617" s="13" t="s">
        <v>30</v>
      </c>
      <c r="AX617" s="13" t="s">
        <v>74</v>
      </c>
      <c r="AY617" s="252" t="s">
        <v>118</v>
      </c>
    </row>
    <row r="618" s="14" customFormat="1">
      <c r="A618" s="14"/>
      <c r="B618" s="253"/>
      <c r="C618" s="254"/>
      <c r="D618" s="233" t="s">
        <v>217</v>
      </c>
      <c r="E618" s="255" t="s">
        <v>1</v>
      </c>
      <c r="F618" s="256" t="s">
        <v>860</v>
      </c>
      <c r="G618" s="254"/>
      <c r="H618" s="257">
        <v>16.294</v>
      </c>
      <c r="I618" s="258"/>
      <c r="J618" s="254"/>
      <c r="K618" s="254"/>
      <c r="L618" s="259"/>
      <c r="M618" s="260"/>
      <c r="N618" s="261"/>
      <c r="O618" s="261"/>
      <c r="P618" s="261"/>
      <c r="Q618" s="261"/>
      <c r="R618" s="261"/>
      <c r="S618" s="261"/>
      <c r="T618" s="26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3" t="s">
        <v>217</v>
      </c>
      <c r="AU618" s="263" t="s">
        <v>129</v>
      </c>
      <c r="AV618" s="14" t="s">
        <v>129</v>
      </c>
      <c r="AW618" s="14" t="s">
        <v>30</v>
      </c>
      <c r="AX618" s="14" t="s">
        <v>74</v>
      </c>
      <c r="AY618" s="263" t="s">
        <v>118</v>
      </c>
    </row>
    <row r="619" s="15" customFormat="1">
      <c r="A619" s="15"/>
      <c r="B619" s="264"/>
      <c r="C619" s="265"/>
      <c r="D619" s="233" t="s">
        <v>217</v>
      </c>
      <c r="E619" s="266" t="s">
        <v>1</v>
      </c>
      <c r="F619" s="267" t="s">
        <v>224</v>
      </c>
      <c r="G619" s="265"/>
      <c r="H619" s="268">
        <v>16.294</v>
      </c>
      <c r="I619" s="269"/>
      <c r="J619" s="265"/>
      <c r="K619" s="265"/>
      <c r="L619" s="270"/>
      <c r="M619" s="271"/>
      <c r="N619" s="272"/>
      <c r="O619" s="272"/>
      <c r="P619" s="272"/>
      <c r="Q619" s="272"/>
      <c r="R619" s="272"/>
      <c r="S619" s="272"/>
      <c r="T619" s="273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4" t="s">
        <v>217</v>
      </c>
      <c r="AU619" s="274" t="s">
        <v>129</v>
      </c>
      <c r="AV619" s="15" t="s">
        <v>141</v>
      </c>
      <c r="AW619" s="15" t="s">
        <v>30</v>
      </c>
      <c r="AX619" s="15" t="s">
        <v>82</v>
      </c>
      <c r="AY619" s="274" t="s">
        <v>118</v>
      </c>
    </row>
    <row r="620" s="2" customFormat="1" ht="44.25" customHeight="1">
      <c r="A620" s="38"/>
      <c r="B620" s="39"/>
      <c r="C620" s="219" t="s">
        <v>861</v>
      </c>
      <c r="D620" s="219" t="s">
        <v>124</v>
      </c>
      <c r="E620" s="220" t="s">
        <v>862</v>
      </c>
      <c r="F620" s="221" t="s">
        <v>863</v>
      </c>
      <c r="G620" s="222" t="s">
        <v>227</v>
      </c>
      <c r="H620" s="223">
        <v>2.093</v>
      </c>
      <c r="I620" s="224"/>
      <c r="J620" s="225">
        <f>ROUND(I620*H620,2)</f>
        <v>0</v>
      </c>
      <c r="K620" s="226"/>
      <c r="L620" s="44"/>
      <c r="M620" s="227" t="s">
        <v>1</v>
      </c>
      <c r="N620" s="228" t="s">
        <v>40</v>
      </c>
      <c r="O620" s="91"/>
      <c r="P620" s="229">
        <f>O620*H620</f>
        <v>0</v>
      </c>
      <c r="Q620" s="229">
        <v>0.017819999999999999</v>
      </c>
      <c r="R620" s="229">
        <f>Q620*H620</f>
        <v>0.037297259999999999</v>
      </c>
      <c r="S620" s="229">
        <v>0</v>
      </c>
      <c r="T620" s="230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31" t="s">
        <v>318</v>
      </c>
      <c r="AT620" s="231" t="s">
        <v>124</v>
      </c>
      <c r="AU620" s="231" t="s">
        <v>129</v>
      </c>
      <c r="AY620" s="17" t="s">
        <v>118</v>
      </c>
      <c r="BE620" s="232">
        <f>IF(N620="základní",J620,0)</f>
        <v>0</v>
      </c>
      <c r="BF620" s="232">
        <f>IF(N620="snížená",J620,0)</f>
        <v>0</v>
      </c>
      <c r="BG620" s="232">
        <f>IF(N620="zákl. přenesená",J620,0)</f>
        <v>0</v>
      </c>
      <c r="BH620" s="232">
        <f>IF(N620="sníž. přenesená",J620,0)</f>
        <v>0</v>
      </c>
      <c r="BI620" s="232">
        <f>IF(N620="nulová",J620,0)</f>
        <v>0</v>
      </c>
      <c r="BJ620" s="17" t="s">
        <v>129</v>
      </c>
      <c r="BK620" s="232">
        <f>ROUND(I620*H620,2)</f>
        <v>0</v>
      </c>
      <c r="BL620" s="17" t="s">
        <v>318</v>
      </c>
      <c r="BM620" s="231" t="s">
        <v>864</v>
      </c>
    </row>
    <row r="621" s="13" customFormat="1">
      <c r="A621" s="13"/>
      <c r="B621" s="243"/>
      <c r="C621" s="244"/>
      <c r="D621" s="233" t="s">
        <v>217</v>
      </c>
      <c r="E621" s="245" t="s">
        <v>1</v>
      </c>
      <c r="F621" s="246" t="s">
        <v>865</v>
      </c>
      <c r="G621" s="244"/>
      <c r="H621" s="245" t="s">
        <v>1</v>
      </c>
      <c r="I621" s="247"/>
      <c r="J621" s="244"/>
      <c r="K621" s="244"/>
      <c r="L621" s="248"/>
      <c r="M621" s="249"/>
      <c r="N621" s="250"/>
      <c r="O621" s="250"/>
      <c r="P621" s="250"/>
      <c r="Q621" s="250"/>
      <c r="R621" s="250"/>
      <c r="S621" s="250"/>
      <c r="T621" s="25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2" t="s">
        <v>217</v>
      </c>
      <c r="AU621" s="252" t="s">
        <v>129</v>
      </c>
      <c r="AV621" s="13" t="s">
        <v>82</v>
      </c>
      <c r="AW621" s="13" t="s">
        <v>30</v>
      </c>
      <c r="AX621" s="13" t="s">
        <v>74</v>
      </c>
      <c r="AY621" s="252" t="s">
        <v>118</v>
      </c>
    </row>
    <row r="622" s="13" customFormat="1">
      <c r="A622" s="13"/>
      <c r="B622" s="243"/>
      <c r="C622" s="244"/>
      <c r="D622" s="233" t="s">
        <v>217</v>
      </c>
      <c r="E622" s="245" t="s">
        <v>1</v>
      </c>
      <c r="F622" s="246" t="s">
        <v>866</v>
      </c>
      <c r="G622" s="244"/>
      <c r="H622" s="245" t="s">
        <v>1</v>
      </c>
      <c r="I622" s="247"/>
      <c r="J622" s="244"/>
      <c r="K622" s="244"/>
      <c r="L622" s="248"/>
      <c r="M622" s="249"/>
      <c r="N622" s="250"/>
      <c r="O622" s="250"/>
      <c r="P622" s="250"/>
      <c r="Q622" s="250"/>
      <c r="R622" s="250"/>
      <c r="S622" s="250"/>
      <c r="T622" s="25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2" t="s">
        <v>217</v>
      </c>
      <c r="AU622" s="252" t="s">
        <v>129</v>
      </c>
      <c r="AV622" s="13" t="s">
        <v>82</v>
      </c>
      <c r="AW622" s="13" t="s">
        <v>30</v>
      </c>
      <c r="AX622" s="13" t="s">
        <v>74</v>
      </c>
      <c r="AY622" s="252" t="s">
        <v>118</v>
      </c>
    </row>
    <row r="623" s="14" customFormat="1">
      <c r="A623" s="14"/>
      <c r="B623" s="253"/>
      <c r="C623" s="254"/>
      <c r="D623" s="233" t="s">
        <v>217</v>
      </c>
      <c r="E623" s="255" t="s">
        <v>1</v>
      </c>
      <c r="F623" s="256" t="s">
        <v>867</v>
      </c>
      <c r="G623" s="254"/>
      <c r="H623" s="257">
        <v>2.093</v>
      </c>
      <c r="I623" s="258"/>
      <c r="J623" s="254"/>
      <c r="K623" s="254"/>
      <c r="L623" s="259"/>
      <c r="M623" s="260"/>
      <c r="N623" s="261"/>
      <c r="O623" s="261"/>
      <c r="P623" s="261"/>
      <c r="Q623" s="261"/>
      <c r="R623" s="261"/>
      <c r="S623" s="261"/>
      <c r="T623" s="26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3" t="s">
        <v>217</v>
      </c>
      <c r="AU623" s="263" t="s">
        <v>129</v>
      </c>
      <c r="AV623" s="14" t="s">
        <v>129</v>
      </c>
      <c r="AW623" s="14" t="s">
        <v>30</v>
      </c>
      <c r="AX623" s="14" t="s">
        <v>74</v>
      </c>
      <c r="AY623" s="263" t="s">
        <v>118</v>
      </c>
    </row>
    <row r="624" s="15" customFormat="1">
      <c r="A624" s="15"/>
      <c r="B624" s="264"/>
      <c r="C624" s="265"/>
      <c r="D624" s="233" t="s">
        <v>217</v>
      </c>
      <c r="E624" s="266" t="s">
        <v>1</v>
      </c>
      <c r="F624" s="267" t="s">
        <v>224</v>
      </c>
      <c r="G624" s="265"/>
      <c r="H624" s="268">
        <v>2.093</v>
      </c>
      <c r="I624" s="269"/>
      <c r="J624" s="265"/>
      <c r="K624" s="265"/>
      <c r="L624" s="270"/>
      <c r="M624" s="271"/>
      <c r="N624" s="272"/>
      <c r="O624" s="272"/>
      <c r="P624" s="272"/>
      <c r="Q624" s="272"/>
      <c r="R624" s="272"/>
      <c r="S624" s="272"/>
      <c r="T624" s="273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74" t="s">
        <v>217</v>
      </c>
      <c r="AU624" s="274" t="s">
        <v>129</v>
      </c>
      <c r="AV624" s="15" t="s">
        <v>141</v>
      </c>
      <c r="AW624" s="15" t="s">
        <v>30</v>
      </c>
      <c r="AX624" s="15" t="s">
        <v>82</v>
      </c>
      <c r="AY624" s="274" t="s">
        <v>118</v>
      </c>
    </row>
    <row r="625" s="2" customFormat="1" ht="24.15" customHeight="1">
      <c r="A625" s="38"/>
      <c r="B625" s="39"/>
      <c r="C625" s="219" t="s">
        <v>868</v>
      </c>
      <c r="D625" s="219" t="s">
        <v>124</v>
      </c>
      <c r="E625" s="220" t="s">
        <v>869</v>
      </c>
      <c r="F625" s="221" t="s">
        <v>870</v>
      </c>
      <c r="G625" s="222" t="s">
        <v>227</v>
      </c>
      <c r="H625" s="223">
        <v>35</v>
      </c>
      <c r="I625" s="224"/>
      <c r="J625" s="225">
        <f>ROUND(I625*H625,2)</f>
        <v>0</v>
      </c>
      <c r="K625" s="226"/>
      <c r="L625" s="44"/>
      <c r="M625" s="227" t="s">
        <v>1</v>
      </c>
      <c r="N625" s="228" t="s">
        <v>40</v>
      </c>
      <c r="O625" s="91"/>
      <c r="P625" s="229">
        <f>O625*H625</f>
        <v>0</v>
      </c>
      <c r="Q625" s="229">
        <v>0</v>
      </c>
      <c r="R625" s="229">
        <f>Q625*H625</f>
        <v>0</v>
      </c>
      <c r="S625" s="229">
        <v>0.017250000000000001</v>
      </c>
      <c r="T625" s="230">
        <f>S625*H625</f>
        <v>0.60375000000000001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31" t="s">
        <v>318</v>
      </c>
      <c r="AT625" s="231" t="s">
        <v>124</v>
      </c>
      <c r="AU625" s="231" t="s">
        <v>129</v>
      </c>
      <c r="AY625" s="17" t="s">
        <v>118</v>
      </c>
      <c r="BE625" s="232">
        <f>IF(N625="základní",J625,0)</f>
        <v>0</v>
      </c>
      <c r="BF625" s="232">
        <f>IF(N625="snížená",J625,0)</f>
        <v>0</v>
      </c>
      <c r="BG625" s="232">
        <f>IF(N625="zákl. přenesená",J625,0)</f>
        <v>0</v>
      </c>
      <c r="BH625" s="232">
        <f>IF(N625="sníž. přenesená",J625,0)</f>
        <v>0</v>
      </c>
      <c r="BI625" s="232">
        <f>IF(N625="nulová",J625,0)</f>
        <v>0</v>
      </c>
      <c r="BJ625" s="17" t="s">
        <v>129</v>
      </c>
      <c r="BK625" s="232">
        <f>ROUND(I625*H625,2)</f>
        <v>0</v>
      </c>
      <c r="BL625" s="17" t="s">
        <v>318</v>
      </c>
      <c r="BM625" s="231" t="s">
        <v>871</v>
      </c>
    </row>
    <row r="626" s="13" customFormat="1">
      <c r="A626" s="13"/>
      <c r="B626" s="243"/>
      <c r="C626" s="244"/>
      <c r="D626" s="233" t="s">
        <v>217</v>
      </c>
      <c r="E626" s="245" t="s">
        <v>1</v>
      </c>
      <c r="F626" s="246" t="s">
        <v>218</v>
      </c>
      <c r="G626" s="244"/>
      <c r="H626" s="245" t="s">
        <v>1</v>
      </c>
      <c r="I626" s="247"/>
      <c r="J626" s="244"/>
      <c r="K626" s="244"/>
      <c r="L626" s="248"/>
      <c r="M626" s="249"/>
      <c r="N626" s="250"/>
      <c r="O626" s="250"/>
      <c r="P626" s="250"/>
      <c r="Q626" s="250"/>
      <c r="R626" s="250"/>
      <c r="S626" s="250"/>
      <c r="T626" s="25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2" t="s">
        <v>217</v>
      </c>
      <c r="AU626" s="252" t="s">
        <v>129</v>
      </c>
      <c r="AV626" s="13" t="s">
        <v>82</v>
      </c>
      <c r="AW626" s="13" t="s">
        <v>30</v>
      </c>
      <c r="AX626" s="13" t="s">
        <v>74</v>
      </c>
      <c r="AY626" s="252" t="s">
        <v>118</v>
      </c>
    </row>
    <row r="627" s="13" customFormat="1">
      <c r="A627" s="13"/>
      <c r="B627" s="243"/>
      <c r="C627" s="244"/>
      <c r="D627" s="233" t="s">
        <v>217</v>
      </c>
      <c r="E627" s="245" t="s">
        <v>1</v>
      </c>
      <c r="F627" s="246" t="s">
        <v>659</v>
      </c>
      <c r="G627" s="244"/>
      <c r="H627" s="245" t="s">
        <v>1</v>
      </c>
      <c r="I627" s="247"/>
      <c r="J627" s="244"/>
      <c r="K627" s="244"/>
      <c r="L627" s="248"/>
      <c r="M627" s="249"/>
      <c r="N627" s="250"/>
      <c r="O627" s="250"/>
      <c r="P627" s="250"/>
      <c r="Q627" s="250"/>
      <c r="R627" s="250"/>
      <c r="S627" s="250"/>
      <c r="T627" s="25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2" t="s">
        <v>217</v>
      </c>
      <c r="AU627" s="252" t="s">
        <v>129</v>
      </c>
      <c r="AV627" s="13" t="s">
        <v>82</v>
      </c>
      <c r="AW627" s="13" t="s">
        <v>30</v>
      </c>
      <c r="AX627" s="13" t="s">
        <v>74</v>
      </c>
      <c r="AY627" s="252" t="s">
        <v>118</v>
      </c>
    </row>
    <row r="628" s="14" customFormat="1">
      <c r="A628" s="14"/>
      <c r="B628" s="253"/>
      <c r="C628" s="254"/>
      <c r="D628" s="233" t="s">
        <v>217</v>
      </c>
      <c r="E628" s="255" t="s">
        <v>1</v>
      </c>
      <c r="F628" s="256" t="s">
        <v>660</v>
      </c>
      <c r="G628" s="254"/>
      <c r="H628" s="257">
        <v>20</v>
      </c>
      <c r="I628" s="258"/>
      <c r="J628" s="254"/>
      <c r="K628" s="254"/>
      <c r="L628" s="259"/>
      <c r="M628" s="260"/>
      <c r="N628" s="261"/>
      <c r="O628" s="261"/>
      <c r="P628" s="261"/>
      <c r="Q628" s="261"/>
      <c r="R628" s="261"/>
      <c r="S628" s="261"/>
      <c r="T628" s="26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3" t="s">
        <v>217</v>
      </c>
      <c r="AU628" s="263" t="s">
        <v>129</v>
      </c>
      <c r="AV628" s="14" t="s">
        <v>129</v>
      </c>
      <c r="AW628" s="14" t="s">
        <v>30</v>
      </c>
      <c r="AX628" s="14" t="s">
        <v>74</v>
      </c>
      <c r="AY628" s="263" t="s">
        <v>118</v>
      </c>
    </row>
    <row r="629" s="13" customFormat="1">
      <c r="A629" s="13"/>
      <c r="B629" s="243"/>
      <c r="C629" s="244"/>
      <c r="D629" s="233" t="s">
        <v>217</v>
      </c>
      <c r="E629" s="245" t="s">
        <v>1</v>
      </c>
      <c r="F629" s="246" t="s">
        <v>661</v>
      </c>
      <c r="G629" s="244"/>
      <c r="H629" s="245" t="s">
        <v>1</v>
      </c>
      <c r="I629" s="247"/>
      <c r="J629" s="244"/>
      <c r="K629" s="244"/>
      <c r="L629" s="248"/>
      <c r="M629" s="249"/>
      <c r="N629" s="250"/>
      <c r="O629" s="250"/>
      <c r="P629" s="250"/>
      <c r="Q629" s="250"/>
      <c r="R629" s="250"/>
      <c r="S629" s="250"/>
      <c r="T629" s="25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2" t="s">
        <v>217</v>
      </c>
      <c r="AU629" s="252" t="s">
        <v>129</v>
      </c>
      <c r="AV629" s="13" t="s">
        <v>82</v>
      </c>
      <c r="AW629" s="13" t="s">
        <v>30</v>
      </c>
      <c r="AX629" s="13" t="s">
        <v>74</v>
      </c>
      <c r="AY629" s="252" t="s">
        <v>118</v>
      </c>
    </row>
    <row r="630" s="14" customFormat="1">
      <c r="A630" s="14"/>
      <c r="B630" s="253"/>
      <c r="C630" s="254"/>
      <c r="D630" s="233" t="s">
        <v>217</v>
      </c>
      <c r="E630" s="255" t="s">
        <v>1</v>
      </c>
      <c r="F630" s="256" t="s">
        <v>662</v>
      </c>
      <c r="G630" s="254"/>
      <c r="H630" s="257">
        <v>15</v>
      </c>
      <c r="I630" s="258"/>
      <c r="J630" s="254"/>
      <c r="K630" s="254"/>
      <c r="L630" s="259"/>
      <c r="M630" s="260"/>
      <c r="N630" s="261"/>
      <c r="O630" s="261"/>
      <c r="P630" s="261"/>
      <c r="Q630" s="261"/>
      <c r="R630" s="261"/>
      <c r="S630" s="261"/>
      <c r="T630" s="26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3" t="s">
        <v>217</v>
      </c>
      <c r="AU630" s="263" t="s">
        <v>129</v>
      </c>
      <c r="AV630" s="14" t="s">
        <v>129</v>
      </c>
      <c r="AW630" s="14" t="s">
        <v>30</v>
      </c>
      <c r="AX630" s="14" t="s">
        <v>74</v>
      </c>
      <c r="AY630" s="263" t="s">
        <v>118</v>
      </c>
    </row>
    <row r="631" s="15" customFormat="1">
      <c r="A631" s="15"/>
      <c r="B631" s="264"/>
      <c r="C631" s="265"/>
      <c r="D631" s="233" t="s">
        <v>217</v>
      </c>
      <c r="E631" s="266" t="s">
        <v>1</v>
      </c>
      <c r="F631" s="267" t="s">
        <v>224</v>
      </c>
      <c r="G631" s="265"/>
      <c r="H631" s="268">
        <v>35</v>
      </c>
      <c r="I631" s="269"/>
      <c r="J631" s="265"/>
      <c r="K631" s="265"/>
      <c r="L631" s="270"/>
      <c r="M631" s="271"/>
      <c r="N631" s="272"/>
      <c r="O631" s="272"/>
      <c r="P631" s="272"/>
      <c r="Q631" s="272"/>
      <c r="R631" s="272"/>
      <c r="S631" s="272"/>
      <c r="T631" s="273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4" t="s">
        <v>217</v>
      </c>
      <c r="AU631" s="274" t="s">
        <v>129</v>
      </c>
      <c r="AV631" s="15" t="s">
        <v>141</v>
      </c>
      <c r="AW631" s="15" t="s">
        <v>30</v>
      </c>
      <c r="AX631" s="15" t="s">
        <v>82</v>
      </c>
      <c r="AY631" s="274" t="s">
        <v>118</v>
      </c>
    </row>
    <row r="632" s="2" customFormat="1" ht="24.15" customHeight="1">
      <c r="A632" s="38"/>
      <c r="B632" s="39"/>
      <c r="C632" s="219" t="s">
        <v>872</v>
      </c>
      <c r="D632" s="219" t="s">
        <v>124</v>
      </c>
      <c r="E632" s="220" t="s">
        <v>873</v>
      </c>
      <c r="F632" s="221" t="s">
        <v>874</v>
      </c>
      <c r="G632" s="222" t="s">
        <v>227</v>
      </c>
      <c r="H632" s="223">
        <v>20</v>
      </c>
      <c r="I632" s="224"/>
      <c r="J632" s="225">
        <f>ROUND(I632*H632,2)</f>
        <v>0</v>
      </c>
      <c r="K632" s="226"/>
      <c r="L632" s="44"/>
      <c r="M632" s="227" t="s">
        <v>1</v>
      </c>
      <c r="N632" s="228" t="s">
        <v>40</v>
      </c>
      <c r="O632" s="91"/>
      <c r="P632" s="229">
        <f>O632*H632</f>
        <v>0</v>
      </c>
      <c r="Q632" s="229">
        <v>0.00040999999999999999</v>
      </c>
      <c r="R632" s="229">
        <f>Q632*H632</f>
        <v>0.008199999999999999</v>
      </c>
      <c r="S632" s="229">
        <v>0</v>
      </c>
      <c r="T632" s="230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31" t="s">
        <v>318</v>
      </c>
      <c r="AT632" s="231" t="s">
        <v>124</v>
      </c>
      <c r="AU632" s="231" t="s">
        <v>129</v>
      </c>
      <c r="AY632" s="17" t="s">
        <v>118</v>
      </c>
      <c r="BE632" s="232">
        <f>IF(N632="základní",J632,0)</f>
        <v>0</v>
      </c>
      <c r="BF632" s="232">
        <f>IF(N632="snížená",J632,0)</f>
        <v>0</v>
      </c>
      <c r="BG632" s="232">
        <f>IF(N632="zákl. přenesená",J632,0)</f>
        <v>0</v>
      </c>
      <c r="BH632" s="232">
        <f>IF(N632="sníž. přenesená",J632,0)</f>
        <v>0</v>
      </c>
      <c r="BI632" s="232">
        <f>IF(N632="nulová",J632,0)</f>
        <v>0</v>
      </c>
      <c r="BJ632" s="17" t="s">
        <v>129</v>
      </c>
      <c r="BK632" s="232">
        <f>ROUND(I632*H632,2)</f>
        <v>0</v>
      </c>
      <c r="BL632" s="17" t="s">
        <v>318</v>
      </c>
      <c r="BM632" s="231" t="s">
        <v>875</v>
      </c>
    </row>
    <row r="633" s="2" customFormat="1" ht="16.5" customHeight="1">
      <c r="A633" s="38"/>
      <c r="B633" s="39"/>
      <c r="C633" s="275" t="s">
        <v>876</v>
      </c>
      <c r="D633" s="275" t="s">
        <v>254</v>
      </c>
      <c r="E633" s="276" t="s">
        <v>877</v>
      </c>
      <c r="F633" s="277" t="s">
        <v>878</v>
      </c>
      <c r="G633" s="278" t="s">
        <v>227</v>
      </c>
      <c r="H633" s="279">
        <v>21</v>
      </c>
      <c r="I633" s="280"/>
      <c r="J633" s="281">
        <f>ROUND(I633*H633,2)</f>
        <v>0</v>
      </c>
      <c r="K633" s="282"/>
      <c r="L633" s="283"/>
      <c r="M633" s="284" t="s">
        <v>1</v>
      </c>
      <c r="N633" s="285" t="s">
        <v>40</v>
      </c>
      <c r="O633" s="91"/>
      <c r="P633" s="229">
        <f>O633*H633</f>
        <v>0</v>
      </c>
      <c r="Q633" s="229">
        <v>0.0089999999999999993</v>
      </c>
      <c r="R633" s="229">
        <f>Q633*H633</f>
        <v>0.18899999999999997</v>
      </c>
      <c r="S633" s="229">
        <v>0</v>
      </c>
      <c r="T633" s="230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31" t="s">
        <v>409</v>
      </c>
      <c r="AT633" s="231" t="s">
        <v>254</v>
      </c>
      <c r="AU633" s="231" t="s">
        <v>129</v>
      </c>
      <c r="AY633" s="17" t="s">
        <v>118</v>
      </c>
      <c r="BE633" s="232">
        <f>IF(N633="základní",J633,0)</f>
        <v>0</v>
      </c>
      <c r="BF633" s="232">
        <f>IF(N633="snížená",J633,0)</f>
        <v>0</v>
      </c>
      <c r="BG633" s="232">
        <f>IF(N633="zákl. přenesená",J633,0)</f>
        <v>0</v>
      </c>
      <c r="BH633" s="232">
        <f>IF(N633="sníž. přenesená",J633,0)</f>
        <v>0</v>
      </c>
      <c r="BI633" s="232">
        <f>IF(N633="nulová",J633,0)</f>
        <v>0</v>
      </c>
      <c r="BJ633" s="17" t="s">
        <v>129</v>
      </c>
      <c r="BK633" s="232">
        <f>ROUND(I633*H633,2)</f>
        <v>0</v>
      </c>
      <c r="BL633" s="17" t="s">
        <v>318</v>
      </c>
      <c r="BM633" s="231" t="s">
        <v>879</v>
      </c>
    </row>
    <row r="634" s="14" customFormat="1">
      <c r="A634" s="14"/>
      <c r="B634" s="253"/>
      <c r="C634" s="254"/>
      <c r="D634" s="233" t="s">
        <v>217</v>
      </c>
      <c r="E634" s="254"/>
      <c r="F634" s="256" t="s">
        <v>880</v>
      </c>
      <c r="G634" s="254"/>
      <c r="H634" s="257">
        <v>21</v>
      </c>
      <c r="I634" s="258"/>
      <c r="J634" s="254"/>
      <c r="K634" s="254"/>
      <c r="L634" s="259"/>
      <c r="M634" s="260"/>
      <c r="N634" s="261"/>
      <c r="O634" s="261"/>
      <c r="P634" s="261"/>
      <c r="Q634" s="261"/>
      <c r="R634" s="261"/>
      <c r="S634" s="261"/>
      <c r="T634" s="26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3" t="s">
        <v>217</v>
      </c>
      <c r="AU634" s="263" t="s">
        <v>129</v>
      </c>
      <c r="AV634" s="14" t="s">
        <v>129</v>
      </c>
      <c r="AW634" s="14" t="s">
        <v>4</v>
      </c>
      <c r="AX634" s="14" t="s">
        <v>82</v>
      </c>
      <c r="AY634" s="263" t="s">
        <v>118</v>
      </c>
    </row>
    <row r="635" s="2" customFormat="1" ht="24.15" customHeight="1">
      <c r="A635" s="38"/>
      <c r="B635" s="39"/>
      <c r="C635" s="219" t="s">
        <v>881</v>
      </c>
      <c r="D635" s="219" t="s">
        <v>124</v>
      </c>
      <c r="E635" s="220" t="s">
        <v>882</v>
      </c>
      <c r="F635" s="221" t="s">
        <v>883</v>
      </c>
      <c r="G635" s="222" t="s">
        <v>689</v>
      </c>
      <c r="H635" s="286"/>
      <c r="I635" s="224"/>
      <c r="J635" s="225">
        <f>ROUND(I635*H635,2)</f>
        <v>0</v>
      </c>
      <c r="K635" s="226"/>
      <c r="L635" s="44"/>
      <c r="M635" s="227" t="s">
        <v>1</v>
      </c>
      <c r="N635" s="228" t="s">
        <v>40</v>
      </c>
      <c r="O635" s="91"/>
      <c r="P635" s="229">
        <f>O635*H635</f>
        <v>0</v>
      </c>
      <c r="Q635" s="229">
        <v>0</v>
      </c>
      <c r="R635" s="229">
        <f>Q635*H635</f>
        <v>0</v>
      </c>
      <c r="S635" s="229">
        <v>0</v>
      </c>
      <c r="T635" s="230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31" t="s">
        <v>318</v>
      </c>
      <c r="AT635" s="231" t="s">
        <v>124</v>
      </c>
      <c r="AU635" s="231" t="s">
        <v>129</v>
      </c>
      <c r="AY635" s="17" t="s">
        <v>118</v>
      </c>
      <c r="BE635" s="232">
        <f>IF(N635="základní",J635,0)</f>
        <v>0</v>
      </c>
      <c r="BF635" s="232">
        <f>IF(N635="snížená",J635,0)</f>
        <v>0</v>
      </c>
      <c r="BG635" s="232">
        <f>IF(N635="zákl. přenesená",J635,0)</f>
        <v>0</v>
      </c>
      <c r="BH635" s="232">
        <f>IF(N635="sníž. přenesená",J635,0)</f>
        <v>0</v>
      </c>
      <c r="BI635" s="232">
        <f>IF(N635="nulová",J635,0)</f>
        <v>0</v>
      </c>
      <c r="BJ635" s="17" t="s">
        <v>129</v>
      </c>
      <c r="BK635" s="232">
        <f>ROUND(I635*H635,2)</f>
        <v>0</v>
      </c>
      <c r="BL635" s="17" t="s">
        <v>318</v>
      </c>
      <c r="BM635" s="231" t="s">
        <v>884</v>
      </c>
    </row>
    <row r="636" s="12" customFormat="1" ht="22.8" customHeight="1">
      <c r="A636" s="12"/>
      <c r="B636" s="203"/>
      <c r="C636" s="204"/>
      <c r="D636" s="205" t="s">
        <v>73</v>
      </c>
      <c r="E636" s="217" t="s">
        <v>885</v>
      </c>
      <c r="F636" s="217" t="s">
        <v>886</v>
      </c>
      <c r="G636" s="204"/>
      <c r="H636" s="204"/>
      <c r="I636" s="207"/>
      <c r="J636" s="218">
        <f>BK636</f>
        <v>0</v>
      </c>
      <c r="K636" s="204"/>
      <c r="L636" s="209"/>
      <c r="M636" s="210"/>
      <c r="N636" s="211"/>
      <c r="O636" s="211"/>
      <c r="P636" s="212">
        <f>SUM(P637:P661)</f>
        <v>0</v>
      </c>
      <c r="Q636" s="211"/>
      <c r="R636" s="212">
        <f>SUM(R637:R661)</f>
        <v>0.026370000000000001</v>
      </c>
      <c r="S636" s="211"/>
      <c r="T636" s="213">
        <f>SUM(T637:T661)</f>
        <v>0.432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14" t="s">
        <v>129</v>
      </c>
      <c r="AT636" s="215" t="s">
        <v>73</v>
      </c>
      <c r="AU636" s="215" t="s">
        <v>82</v>
      </c>
      <c r="AY636" s="214" t="s">
        <v>118</v>
      </c>
      <c r="BK636" s="216">
        <f>SUM(BK637:BK661)</f>
        <v>0</v>
      </c>
    </row>
    <row r="637" s="2" customFormat="1" ht="24.15" customHeight="1">
      <c r="A637" s="38"/>
      <c r="B637" s="39"/>
      <c r="C637" s="219" t="s">
        <v>887</v>
      </c>
      <c r="D637" s="219" t="s">
        <v>124</v>
      </c>
      <c r="E637" s="220" t="s">
        <v>888</v>
      </c>
      <c r="F637" s="221" t="s">
        <v>889</v>
      </c>
      <c r="G637" s="222" t="s">
        <v>127</v>
      </c>
      <c r="H637" s="223">
        <v>9</v>
      </c>
      <c r="I637" s="224"/>
      <c r="J637" s="225">
        <f>ROUND(I637*H637,2)</f>
        <v>0</v>
      </c>
      <c r="K637" s="226"/>
      <c r="L637" s="44"/>
      <c r="M637" s="227" t="s">
        <v>1</v>
      </c>
      <c r="N637" s="228" t="s">
        <v>40</v>
      </c>
      <c r="O637" s="91"/>
      <c r="P637" s="229">
        <f>O637*H637</f>
        <v>0</v>
      </c>
      <c r="Q637" s="229">
        <v>0</v>
      </c>
      <c r="R637" s="229">
        <f>Q637*H637</f>
        <v>0</v>
      </c>
      <c r="S637" s="229">
        <v>0</v>
      </c>
      <c r="T637" s="230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31" t="s">
        <v>318</v>
      </c>
      <c r="AT637" s="231" t="s">
        <v>124</v>
      </c>
      <c r="AU637" s="231" t="s">
        <v>129</v>
      </c>
      <c r="AY637" s="17" t="s">
        <v>118</v>
      </c>
      <c r="BE637" s="232">
        <f>IF(N637="základní",J637,0)</f>
        <v>0</v>
      </c>
      <c r="BF637" s="232">
        <f>IF(N637="snížená",J637,0)</f>
        <v>0</v>
      </c>
      <c r="BG637" s="232">
        <f>IF(N637="zákl. přenesená",J637,0)</f>
        <v>0</v>
      </c>
      <c r="BH637" s="232">
        <f>IF(N637="sníž. přenesená",J637,0)</f>
        <v>0</v>
      </c>
      <c r="BI637" s="232">
        <f>IF(N637="nulová",J637,0)</f>
        <v>0</v>
      </c>
      <c r="BJ637" s="17" t="s">
        <v>129</v>
      </c>
      <c r="BK637" s="232">
        <f>ROUND(I637*H637,2)</f>
        <v>0</v>
      </c>
      <c r="BL637" s="17" t="s">
        <v>318</v>
      </c>
      <c r="BM637" s="231" t="s">
        <v>890</v>
      </c>
    </row>
    <row r="638" s="2" customFormat="1" ht="24.15" customHeight="1">
      <c r="A638" s="38"/>
      <c r="B638" s="39"/>
      <c r="C638" s="219" t="s">
        <v>891</v>
      </c>
      <c r="D638" s="219" t="s">
        <v>124</v>
      </c>
      <c r="E638" s="220" t="s">
        <v>892</v>
      </c>
      <c r="F638" s="221" t="s">
        <v>893</v>
      </c>
      <c r="G638" s="222" t="s">
        <v>133</v>
      </c>
      <c r="H638" s="223">
        <v>1</v>
      </c>
      <c r="I638" s="224"/>
      <c r="J638" s="225">
        <f>ROUND(I638*H638,2)</f>
        <v>0</v>
      </c>
      <c r="K638" s="226"/>
      <c r="L638" s="44"/>
      <c r="M638" s="227" t="s">
        <v>1</v>
      </c>
      <c r="N638" s="228" t="s">
        <v>40</v>
      </c>
      <c r="O638" s="91"/>
      <c r="P638" s="229">
        <f>O638*H638</f>
        <v>0</v>
      </c>
      <c r="Q638" s="229">
        <v>0</v>
      </c>
      <c r="R638" s="229">
        <f>Q638*H638</f>
        <v>0</v>
      </c>
      <c r="S638" s="229">
        <v>0</v>
      </c>
      <c r="T638" s="230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31" t="s">
        <v>318</v>
      </c>
      <c r="AT638" s="231" t="s">
        <v>124</v>
      </c>
      <c r="AU638" s="231" t="s">
        <v>129</v>
      </c>
      <c r="AY638" s="17" t="s">
        <v>118</v>
      </c>
      <c r="BE638" s="232">
        <f>IF(N638="základní",J638,0)</f>
        <v>0</v>
      </c>
      <c r="BF638" s="232">
        <f>IF(N638="snížená",J638,0)</f>
        <v>0</v>
      </c>
      <c r="BG638" s="232">
        <f>IF(N638="zákl. přenesená",J638,0)</f>
        <v>0</v>
      </c>
      <c r="BH638" s="232">
        <f>IF(N638="sníž. přenesená",J638,0)</f>
        <v>0</v>
      </c>
      <c r="BI638" s="232">
        <f>IF(N638="nulová",J638,0)</f>
        <v>0</v>
      </c>
      <c r="BJ638" s="17" t="s">
        <v>129</v>
      </c>
      <c r="BK638" s="232">
        <f>ROUND(I638*H638,2)</f>
        <v>0</v>
      </c>
      <c r="BL638" s="17" t="s">
        <v>318</v>
      </c>
      <c r="BM638" s="231" t="s">
        <v>894</v>
      </c>
    </row>
    <row r="639" s="2" customFormat="1">
      <c r="A639" s="38"/>
      <c r="B639" s="39"/>
      <c r="C639" s="40"/>
      <c r="D639" s="233" t="s">
        <v>143</v>
      </c>
      <c r="E639" s="40"/>
      <c r="F639" s="234" t="s">
        <v>778</v>
      </c>
      <c r="G639" s="40"/>
      <c r="H639" s="40"/>
      <c r="I639" s="235"/>
      <c r="J639" s="40"/>
      <c r="K639" s="40"/>
      <c r="L639" s="44"/>
      <c r="M639" s="236"/>
      <c r="N639" s="237"/>
      <c r="O639" s="91"/>
      <c r="P639" s="91"/>
      <c r="Q639" s="91"/>
      <c r="R639" s="91"/>
      <c r="S639" s="91"/>
      <c r="T639" s="92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143</v>
      </c>
      <c r="AU639" s="17" t="s">
        <v>129</v>
      </c>
    </row>
    <row r="640" s="2" customFormat="1" ht="44.25" customHeight="1">
      <c r="A640" s="38"/>
      <c r="B640" s="39"/>
      <c r="C640" s="219" t="s">
        <v>895</v>
      </c>
      <c r="D640" s="219" t="s">
        <v>124</v>
      </c>
      <c r="E640" s="220" t="s">
        <v>896</v>
      </c>
      <c r="F640" s="221" t="s">
        <v>897</v>
      </c>
      <c r="G640" s="222" t="s">
        <v>133</v>
      </c>
      <c r="H640" s="223">
        <v>9</v>
      </c>
      <c r="I640" s="224"/>
      <c r="J640" s="225">
        <f>ROUND(I640*H640,2)</f>
        <v>0</v>
      </c>
      <c r="K640" s="226"/>
      <c r="L640" s="44"/>
      <c r="M640" s="227" t="s">
        <v>1</v>
      </c>
      <c r="N640" s="228" t="s">
        <v>40</v>
      </c>
      <c r="O640" s="91"/>
      <c r="P640" s="229">
        <f>O640*H640</f>
        <v>0</v>
      </c>
      <c r="Q640" s="229">
        <v>0</v>
      </c>
      <c r="R640" s="229">
        <f>Q640*H640</f>
        <v>0</v>
      </c>
      <c r="S640" s="229">
        <v>0</v>
      </c>
      <c r="T640" s="230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31" t="s">
        <v>318</v>
      </c>
      <c r="AT640" s="231" t="s">
        <v>124</v>
      </c>
      <c r="AU640" s="231" t="s">
        <v>129</v>
      </c>
      <c r="AY640" s="17" t="s">
        <v>118</v>
      </c>
      <c r="BE640" s="232">
        <f>IF(N640="základní",J640,0)</f>
        <v>0</v>
      </c>
      <c r="BF640" s="232">
        <f>IF(N640="snížená",J640,0)</f>
        <v>0</v>
      </c>
      <c r="BG640" s="232">
        <f>IF(N640="zákl. přenesená",J640,0)</f>
        <v>0</v>
      </c>
      <c r="BH640" s="232">
        <f>IF(N640="sníž. přenesená",J640,0)</f>
        <v>0</v>
      </c>
      <c r="BI640" s="232">
        <f>IF(N640="nulová",J640,0)</f>
        <v>0</v>
      </c>
      <c r="BJ640" s="17" t="s">
        <v>129</v>
      </c>
      <c r="BK640" s="232">
        <f>ROUND(I640*H640,2)</f>
        <v>0</v>
      </c>
      <c r="BL640" s="17" t="s">
        <v>318</v>
      </c>
      <c r="BM640" s="231" t="s">
        <v>898</v>
      </c>
    </row>
    <row r="641" s="2" customFormat="1" ht="44.25" customHeight="1">
      <c r="A641" s="38"/>
      <c r="B641" s="39"/>
      <c r="C641" s="219" t="s">
        <v>899</v>
      </c>
      <c r="D641" s="219" t="s">
        <v>124</v>
      </c>
      <c r="E641" s="220" t="s">
        <v>900</v>
      </c>
      <c r="F641" s="221" t="s">
        <v>901</v>
      </c>
      <c r="G641" s="222" t="s">
        <v>306</v>
      </c>
      <c r="H641" s="223">
        <v>4</v>
      </c>
      <c r="I641" s="224"/>
      <c r="J641" s="225">
        <f>ROUND(I641*H641,2)</f>
        <v>0</v>
      </c>
      <c r="K641" s="226"/>
      <c r="L641" s="44"/>
      <c r="M641" s="227" t="s">
        <v>1</v>
      </c>
      <c r="N641" s="228" t="s">
        <v>40</v>
      </c>
      <c r="O641" s="91"/>
      <c r="P641" s="229">
        <f>O641*H641</f>
        <v>0</v>
      </c>
      <c r="Q641" s="229">
        <v>0</v>
      </c>
      <c r="R641" s="229">
        <f>Q641*H641</f>
        <v>0</v>
      </c>
      <c r="S641" s="229">
        <v>0</v>
      </c>
      <c r="T641" s="230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31" t="s">
        <v>318</v>
      </c>
      <c r="AT641" s="231" t="s">
        <v>124</v>
      </c>
      <c r="AU641" s="231" t="s">
        <v>129</v>
      </c>
      <c r="AY641" s="17" t="s">
        <v>118</v>
      </c>
      <c r="BE641" s="232">
        <f>IF(N641="základní",J641,0)</f>
        <v>0</v>
      </c>
      <c r="BF641" s="232">
        <f>IF(N641="snížená",J641,0)</f>
        <v>0</v>
      </c>
      <c r="BG641" s="232">
        <f>IF(N641="zákl. přenesená",J641,0)</f>
        <v>0</v>
      </c>
      <c r="BH641" s="232">
        <f>IF(N641="sníž. přenesená",J641,0)</f>
        <v>0</v>
      </c>
      <c r="BI641" s="232">
        <f>IF(N641="nulová",J641,0)</f>
        <v>0</v>
      </c>
      <c r="BJ641" s="17" t="s">
        <v>129</v>
      </c>
      <c r="BK641" s="232">
        <f>ROUND(I641*H641,2)</f>
        <v>0</v>
      </c>
      <c r="BL641" s="17" t="s">
        <v>318</v>
      </c>
      <c r="BM641" s="231" t="s">
        <v>902</v>
      </c>
    </row>
    <row r="642" s="2" customFormat="1" ht="44.25" customHeight="1">
      <c r="A642" s="38"/>
      <c r="B642" s="39"/>
      <c r="C642" s="219" t="s">
        <v>903</v>
      </c>
      <c r="D642" s="219" t="s">
        <v>124</v>
      </c>
      <c r="E642" s="220" t="s">
        <v>904</v>
      </c>
      <c r="F642" s="221" t="s">
        <v>905</v>
      </c>
      <c r="G642" s="222" t="s">
        <v>306</v>
      </c>
      <c r="H642" s="223">
        <v>5</v>
      </c>
      <c r="I642" s="224"/>
      <c r="J642" s="225">
        <f>ROUND(I642*H642,2)</f>
        <v>0</v>
      </c>
      <c r="K642" s="226"/>
      <c r="L642" s="44"/>
      <c r="M642" s="227" t="s">
        <v>1</v>
      </c>
      <c r="N642" s="228" t="s">
        <v>40</v>
      </c>
      <c r="O642" s="91"/>
      <c r="P642" s="229">
        <f>O642*H642</f>
        <v>0</v>
      </c>
      <c r="Q642" s="229">
        <v>0</v>
      </c>
      <c r="R642" s="229">
        <f>Q642*H642</f>
        <v>0</v>
      </c>
      <c r="S642" s="229">
        <v>0</v>
      </c>
      <c r="T642" s="230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31" t="s">
        <v>318</v>
      </c>
      <c r="AT642" s="231" t="s">
        <v>124</v>
      </c>
      <c r="AU642" s="231" t="s">
        <v>129</v>
      </c>
      <c r="AY642" s="17" t="s">
        <v>118</v>
      </c>
      <c r="BE642" s="232">
        <f>IF(N642="základní",J642,0)</f>
        <v>0</v>
      </c>
      <c r="BF642" s="232">
        <f>IF(N642="snížená",J642,0)</f>
        <v>0</v>
      </c>
      <c r="BG642" s="232">
        <f>IF(N642="zákl. přenesená",J642,0)</f>
        <v>0</v>
      </c>
      <c r="BH642" s="232">
        <f>IF(N642="sníž. přenesená",J642,0)</f>
        <v>0</v>
      </c>
      <c r="BI642" s="232">
        <f>IF(N642="nulová",J642,0)</f>
        <v>0</v>
      </c>
      <c r="BJ642" s="17" t="s">
        <v>129</v>
      </c>
      <c r="BK642" s="232">
        <f>ROUND(I642*H642,2)</f>
        <v>0</v>
      </c>
      <c r="BL642" s="17" t="s">
        <v>318</v>
      </c>
      <c r="BM642" s="231" t="s">
        <v>906</v>
      </c>
    </row>
    <row r="643" s="2" customFormat="1" ht="33" customHeight="1">
      <c r="A643" s="38"/>
      <c r="B643" s="39"/>
      <c r="C643" s="219" t="s">
        <v>907</v>
      </c>
      <c r="D643" s="219" t="s">
        <v>124</v>
      </c>
      <c r="E643" s="220" t="s">
        <v>908</v>
      </c>
      <c r="F643" s="221" t="s">
        <v>909</v>
      </c>
      <c r="G643" s="222" t="s">
        <v>306</v>
      </c>
      <c r="H643" s="223">
        <v>4</v>
      </c>
      <c r="I643" s="224"/>
      <c r="J643" s="225">
        <f>ROUND(I643*H643,2)</f>
        <v>0</v>
      </c>
      <c r="K643" s="226"/>
      <c r="L643" s="44"/>
      <c r="M643" s="227" t="s">
        <v>1</v>
      </c>
      <c r="N643" s="228" t="s">
        <v>40</v>
      </c>
      <c r="O643" s="91"/>
      <c r="P643" s="229">
        <f>O643*H643</f>
        <v>0</v>
      </c>
      <c r="Q643" s="229">
        <v>0</v>
      </c>
      <c r="R643" s="229">
        <f>Q643*H643</f>
        <v>0</v>
      </c>
      <c r="S643" s="229">
        <v>0</v>
      </c>
      <c r="T643" s="230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31" t="s">
        <v>318</v>
      </c>
      <c r="AT643" s="231" t="s">
        <v>124</v>
      </c>
      <c r="AU643" s="231" t="s">
        <v>129</v>
      </c>
      <c r="AY643" s="17" t="s">
        <v>118</v>
      </c>
      <c r="BE643" s="232">
        <f>IF(N643="základní",J643,0)</f>
        <v>0</v>
      </c>
      <c r="BF643" s="232">
        <f>IF(N643="snížená",J643,0)</f>
        <v>0</v>
      </c>
      <c r="BG643" s="232">
        <f>IF(N643="zákl. přenesená",J643,0)</f>
        <v>0</v>
      </c>
      <c r="BH643" s="232">
        <f>IF(N643="sníž. přenesená",J643,0)</f>
        <v>0</v>
      </c>
      <c r="BI643" s="232">
        <f>IF(N643="nulová",J643,0)</f>
        <v>0</v>
      </c>
      <c r="BJ643" s="17" t="s">
        <v>129</v>
      </c>
      <c r="BK643" s="232">
        <f>ROUND(I643*H643,2)</f>
        <v>0</v>
      </c>
      <c r="BL643" s="17" t="s">
        <v>318</v>
      </c>
      <c r="BM643" s="231" t="s">
        <v>910</v>
      </c>
    </row>
    <row r="644" s="2" customFormat="1" ht="33" customHeight="1">
      <c r="A644" s="38"/>
      <c r="B644" s="39"/>
      <c r="C644" s="219" t="s">
        <v>131</v>
      </c>
      <c r="D644" s="219" t="s">
        <v>124</v>
      </c>
      <c r="E644" s="220" t="s">
        <v>911</v>
      </c>
      <c r="F644" s="221" t="s">
        <v>912</v>
      </c>
      <c r="G644" s="222" t="s">
        <v>306</v>
      </c>
      <c r="H644" s="223">
        <v>5</v>
      </c>
      <c r="I644" s="224"/>
      <c r="J644" s="225">
        <f>ROUND(I644*H644,2)</f>
        <v>0</v>
      </c>
      <c r="K644" s="226"/>
      <c r="L644" s="44"/>
      <c r="M644" s="227" t="s">
        <v>1</v>
      </c>
      <c r="N644" s="228" t="s">
        <v>40</v>
      </c>
      <c r="O644" s="91"/>
      <c r="P644" s="229">
        <f>O644*H644</f>
        <v>0</v>
      </c>
      <c r="Q644" s="229">
        <v>0</v>
      </c>
      <c r="R644" s="229">
        <f>Q644*H644</f>
        <v>0</v>
      </c>
      <c r="S644" s="229">
        <v>0</v>
      </c>
      <c r="T644" s="230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31" t="s">
        <v>318</v>
      </c>
      <c r="AT644" s="231" t="s">
        <v>124</v>
      </c>
      <c r="AU644" s="231" t="s">
        <v>129</v>
      </c>
      <c r="AY644" s="17" t="s">
        <v>118</v>
      </c>
      <c r="BE644" s="232">
        <f>IF(N644="základní",J644,0)</f>
        <v>0</v>
      </c>
      <c r="BF644" s="232">
        <f>IF(N644="snížená",J644,0)</f>
        <v>0</v>
      </c>
      <c r="BG644" s="232">
        <f>IF(N644="zákl. přenesená",J644,0)</f>
        <v>0</v>
      </c>
      <c r="BH644" s="232">
        <f>IF(N644="sníž. přenesená",J644,0)</f>
        <v>0</v>
      </c>
      <c r="BI644" s="232">
        <f>IF(N644="nulová",J644,0)</f>
        <v>0</v>
      </c>
      <c r="BJ644" s="17" t="s">
        <v>129</v>
      </c>
      <c r="BK644" s="232">
        <f>ROUND(I644*H644,2)</f>
        <v>0</v>
      </c>
      <c r="BL644" s="17" t="s">
        <v>318</v>
      </c>
      <c r="BM644" s="231" t="s">
        <v>913</v>
      </c>
    </row>
    <row r="645" s="2" customFormat="1" ht="37.8" customHeight="1">
      <c r="A645" s="38"/>
      <c r="B645" s="39"/>
      <c r="C645" s="219" t="s">
        <v>914</v>
      </c>
      <c r="D645" s="219" t="s">
        <v>124</v>
      </c>
      <c r="E645" s="220" t="s">
        <v>915</v>
      </c>
      <c r="F645" s="221" t="s">
        <v>916</v>
      </c>
      <c r="G645" s="222" t="s">
        <v>306</v>
      </c>
      <c r="H645" s="223">
        <v>9</v>
      </c>
      <c r="I645" s="224"/>
      <c r="J645" s="225">
        <f>ROUND(I645*H645,2)</f>
        <v>0</v>
      </c>
      <c r="K645" s="226"/>
      <c r="L645" s="44"/>
      <c r="M645" s="227" t="s">
        <v>1</v>
      </c>
      <c r="N645" s="228" t="s">
        <v>40</v>
      </c>
      <c r="O645" s="91"/>
      <c r="P645" s="229">
        <f>O645*H645</f>
        <v>0</v>
      </c>
      <c r="Q645" s="229">
        <v>0</v>
      </c>
      <c r="R645" s="229">
        <f>Q645*H645</f>
        <v>0</v>
      </c>
      <c r="S645" s="229">
        <v>0</v>
      </c>
      <c r="T645" s="230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31" t="s">
        <v>318</v>
      </c>
      <c r="AT645" s="231" t="s">
        <v>124</v>
      </c>
      <c r="AU645" s="231" t="s">
        <v>129</v>
      </c>
      <c r="AY645" s="17" t="s">
        <v>118</v>
      </c>
      <c r="BE645" s="232">
        <f>IF(N645="základní",J645,0)</f>
        <v>0</v>
      </c>
      <c r="BF645" s="232">
        <f>IF(N645="snížená",J645,0)</f>
        <v>0</v>
      </c>
      <c r="BG645" s="232">
        <f>IF(N645="zákl. přenesená",J645,0)</f>
        <v>0</v>
      </c>
      <c r="BH645" s="232">
        <f>IF(N645="sníž. přenesená",J645,0)</f>
        <v>0</v>
      </c>
      <c r="BI645" s="232">
        <f>IF(N645="nulová",J645,0)</f>
        <v>0</v>
      </c>
      <c r="BJ645" s="17" t="s">
        <v>129</v>
      </c>
      <c r="BK645" s="232">
        <f>ROUND(I645*H645,2)</f>
        <v>0</v>
      </c>
      <c r="BL645" s="17" t="s">
        <v>318</v>
      </c>
      <c r="BM645" s="231" t="s">
        <v>917</v>
      </c>
    </row>
    <row r="646" s="2" customFormat="1" ht="24.15" customHeight="1">
      <c r="A646" s="38"/>
      <c r="B646" s="39"/>
      <c r="C646" s="219" t="s">
        <v>918</v>
      </c>
      <c r="D646" s="219" t="s">
        <v>124</v>
      </c>
      <c r="E646" s="220" t="s">
        <v>919</v>
      </c>
      <c r="F646" s="221" t="s">
        <v>920</v>
      </c>
      <c r="G646" s="222" t="s">
        <v>306</v>
      </c>
      <c r="H646" s="223">
        <v>18</v>
      </c>
      <c r="I646" s="224"/>
      <c r="J646" s="225">
        <f>ROUND(I646*H646,2)</f>
        <v>0</v>
      </c>
      <c r="K646" s="226"/>
      <c r="L646" s="44"/>
      <c r="M646" s="227" t="s">
        <v>1</v>
      </c>
      <c r="N646" s="228" t="s">
        <v>40</v>
      </c>
      <c r="O646" s="91"/>
      <c r="P646" s="229">
        <f>O646*H646</f>
        <v>0</v>
      </c>
      <c r="Q646" s="229">
        <v>0</v>
      </c>
      <c r="R646" s="229">
        <f>Q646*H646</f>
        <v>0</v>
      </c>
      <c r="S646" s="229">
        <v>0.024</v>
      </c>
      <c r="T646" s="230">
        <f>S646*H646</f>
        <v>0.432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31" t="s">
        <v>318</v>
      </c>
      <c r="AT646" s="231" t="s">
        <v>124</v>
      </c>
      <c r="AU646" s="231" t="s">
        <v>129</v>
      </c>
      <c r="AY646" s="17" t="s">
        <v>118</v>
      </c>
      <c r="BE646" s="232">
        <f>IF(N646="základní",J646,0)</f>
        <v>0</v>
      </c>
      <c r="BF646" s="232">
        <f>IF(N646="snížená",J646,0)</f>
        <v>0</v>
      </c>
      <c r="BG646" s="232">
        <f>IF(N646="zákl. přenesená",J646,0)</f>
        <v>0</v>
      </c>
      <c r="BH646" s="232">
        <f>IF(N646="sníž. přenesená",J646,0)</f>
        <v>0</v>
      </c>
      <c r="BI646" s="232">
        <f>IF(N646="nulová",J646,0)</f>
        <v>0</v>
      </c>
      <c r="BJ646" s="17" t="s">
        <v>129</v>
      </c>
      <c r="BK646" s="232">
        <f>ROUND(I646*H646,2)</f>
        <v>0</v>
      </c>
      <c r="BL646" s="17" t="s">
        <v>318</v>
      </c>
      <c r="BM646" s="231" t="s">
        <v>921</v>
      </c>
    </row>
    <row r="647" s="13" customFormat="1">
      <c r="A647" s="13"/>
      <c r="B647" s="243"/>
      <c r="C647" s="244"/>
      <c r="D647" s="233" t="s">
        <v>217</v>
      </c>
      <c r="E647" s="245" t="s">
        <v>1</v>
      </c>
      <c r="F647" s="246" t="s">
        <v>229</v>
      </c>
      <c r="G647" s="244"/>
      <c r="H647" s="245" t="s">
        <v>1</v>
      </c>
      <c r="I647" s="247"/>
      <c r="J647" s="244"/>
      <c r="K647" s="244"/>
      <c r="L647" s="248"/>
      <c r="M647" s="249"/>
      <c r="N647" s="250"/>
      <c r="O647" s="250"/>
      <c r="P647" s="250"/>
      <c r="Q647" s="250"/>
      <c r="R647" s="250"/>
      <c r="S647" s="250"/>
      <c r="T647" s="25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2" t="s">
        <v>217</v>
      </c>
      <c r="AU647" s="252" t="s">
        <v>129</v>
      </c>
      <c r="AV647" s="13" t="s">
        <v>82</v>
      </c>
      <c r="AW647" s="13" t="s">
        <v>30</v>
      </c>
      <c r="AX647" s="13" t="s">
        <v>74</v>
      </c>
      <c r="AY647" s="252" t="s">
        <v>118</v>
      </c>
    </row>
    <row r="648" s="13" customFormat="1">
      <c r="A648" s="13"/>
      <c r="B648" s="243"/>
      <c r="C648" s="244"/>
      <c r="D648" s="233" t="s">
        <v>217</v>
      </c>
      <c r="E648" s="245" t="s">
        <v>1</v>
      </c>
      <c r="F648" s="246" t="s">
        <v>230</v>
      </c>
      <c r="G648" s="244"/>
      <c r="H648" s="245" t="s">
        <v>1</v>
      </c>
      <c r="I648" s="247"/>
      <c r="J648" s="244"/>
      <c r="K648" s="244"/>
      <c r="L648" s="248"/>
      <c r="M648" s="249"/>
      <c r="N648" s="250"/>
      <c r="O648" s="250"/>
      <c r="P648" s="250"/>
      <c r="Q648" s="250"/>
      <c r="R648" s="250"/>
      <c r="S648" s="250"/>
      <c r="T648" s="25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2" t="s">
        <v>217</v>
      </c>
      <c r="AU648" s="252" t="s">
        <v>129</v>
      </c>
      <c r="AV648" s="13" t="s">
        <v>82</v>
      </c>
      <c r="AW648" s="13" t="s">
        <v>30</v>
      </c>
      <c r="AX648" s="13" t="s">
        <v>74</v>
      </c>
      <c r="AY648" s="252" t="s">
        <v>118</v>
      </c>
    </row>
    <row r="649" s="14" customFormat="1">
      <c r="A649" s="14"/>
      <c r="B649" s="253"/>
      <c r="C649" s="254"/>
      <c r="D649" s="233" t="s">
        <v>217</v>
      </c>
      <c r="E649" s="255" t="s">
        <v>1</v>
      </c>
      <c r="F649" s="256" t="s">
        <v>173</v>
      </c>
      <c r="G649" s="254"/>
      <c r="H649" s="257">
        <v>9</v>
      </c>
      <c r="I649" s="258"/>
      <c r="J649" s="254"/>
      <c r="K649" s="254"/>
      <c r="L649" s="259"/>
      <c r="M649" s="260"/>
      <c r="N649" s="261"/>
      <c r="O649" s="261"/>
      <c r="P649" s="261"/>
      <c r="Q649" s="261"/>
      <c r="R649" s="261"/>
      <c r="S649" s="261"/>
      <c r="T649" s="26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3" t="s">
        <v>217</v>
      </c>
      <c r="AU649" s="263" t="s">
        <v>129</v>
      </c>
      <c r="AV649" s="14" t="s">
        <v>129</v>
      </c>
      <c r="AW649" s="14" t="s">
        <v>30</v>
      </c>
      <c r="AX649" s="14" t="s">
        <v>74</v>
      </c>
      <c r="AY649" s="263" t="s">
        <v>118</v>
      </c>
    </row>
    <row r="650" s="13" customFormat="1">
      <c r="A650" s="13"/>
      <c r="B650" s="243"/>
      <c r="C650" s="244"/>
      <c r="D650" s="233" t="s">
        <v>217</v>
      </c>
      <c r="E650" s="245" t="s">
        <v>1</v>
      </c>
      <c r="F650" s="246" t="s">
        <v>234</v>
      </c>
      <c r="G650" s="244"/>
      <c r="H650" s="245" t="s">
        <v>1</v>
      </c>
      <c r="I650" s="247"/>
      <c r="J650" s="244"/>
      <c r="K650" s="244"/>
      <c r="L650" s="248"/>
      <c r="M650" s="249"/>
      <c r="N650" s="250"/>
      <c r="O650" s="250"/>
      <c r="P650" s="250"/>
      <c r="Q650" s="250"/>
      <c r="R650" s="250"/>
      <c r="S650" s="250"/>
      <c r="T650" s="25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2" t="s">
        <v>217</v>
      </c>
      <c r="AU650" s="252" t="s">
        <v>129</v>
      </c>
      <c r="AV650" s="13" t="s">
        <v>82</v>
      </c>
      <c r="AW650" s="13" t="s">
        <v>30</v>
      </c>
      <c r="AX650" s="13" t="s">
        <v>74</v>
      </c>
      <c r="AY650" s="252" t="s">
        <v>118</v>
      </c>
    </row>
    <row r="651" s="14" customFormat="1">
      <c r="A651" s="14"/>
      <c r="B651" s="253"/>
      <c r="C651" s="254"/>
      <c r="D651" s="233" t="s">
        <v>217</v>
      </c>
      <c r="E651" s="255" t="s">
        <v>1</v>
      </c>
      <c r="F651" s="256" t="s">
        <v>173</v>
      </c>
      <c r="G651" s="254"/>
      <c r="H651" s="257">
        <v>9</v>
      </c>
      <c r="I651" s="258"/>
      <c r="J651" s="254"/>
      <c r="K651" s="254"/>
      <c r="L651" s="259"/>
      <c r="M651" s="260"/>
      <c r="N651" s="261"/>
      <c r="O651" s="261"/>
      <c r="P651" s="261"/>
      <c r="Q651" s="261"/>
      <c r="R651" s="261"/>
      <c r="S651" s="261"/>
      <c r="T651" s="262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63" t="s">
        <v>217</v>
      </c>
      <c r="AU651" s="263" t="s">
        <v>129</v>
      </c>
      <c r="AV651" s="14" t="s">
        <v>129</v>
      </c>
      <c r="AW651" s="14" t="s">
        <v>30</v>
      </c>
      <c r="AX651" s="14" t="s">
        <v>74</v>
      </c>
      <c r="AY651" s="263" t="s">
        <v>118</v>
      </c>
    </row>
    <row r="652" s="15" customFormat="1">
      <c r="A652" s="15"/>
      <c r="B652" s="264"/>
      <c r="C652" s="265"/>
      <c r="D652" s="233" t="s">
        <v>217</v>
      </c>
      <c r="E652" s="266" t="s">
        <v>1</v>
      </c>
      <c r="F652" s="267" t="s">
        <v>224</v>
      </c>
      <c r="G652" s="265"/>
      <c r="H652" s="268">
        <v>18</v>
      </c>
      <c r="I652" s="269"/>
      <c r="J652" s="265"/>
      <c r="K652" s="265"/>
      <c r="L652" s="270"/>
      <c r="M652" s="271"/>
      <c r="N652" s="272"/>
      <c r="O652" s="272"/>
      <c r="P652" s="272"/>
      <c r="Q652" s="272"/>
      <c r="R652" s="272"/>
      <c r="S652" s="272"/>
      <c r="T652" s="273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74" t="s">
        <v>217</v>
      </c>
      <c r="AU652" s="274" t="s">
        <v>129</v>
      </c>
      <c r="AV652" s="15" t="s">
        <v>141</v>
      </c>
      <c r="AW652" s="15" t="s">
        <v>30</v>
      </c>
      <c r="AX652" s="15" t="s">
        <v>82</v>
      </c>
      <c r="AY652" s="274" t="s">
        <v>118</v>
      </c>
    </row>
    <row r="653" s="2" customFormat="1" ht="24.15" customHeight="1">
      <c r="A653" s="38"/>
      <c r="B653" s="39"/>
      <c r="C653" s="219" t="s">
        <v>922</v>
      </c>
      <c r="D653" s="219" t="s">
        <v>124</v>
      </c>
      <c r="E653" s="220" t="s">
        <v>923</v>
      </c>
      <c r="F653" s="221" t="s">
        <v>924</v>
      </c>
      <c r="G653" s="222" t="s">
        <v>245</v>
      </c>
      <c r="H653" s="223">
        <v>21.600000000000001</v>
      </c>
      <c r="I653" s="224"/>
      <c r="J653" s="225">
        <f>ROUND(I653*H653,2)</f>
        <v>0</v>
      </c>
      <c r="K653" s="226"/>
      <c r="L653" s="44"/>
      <c r="M653" s="227" t="s">
        <v>1</v>
      </c>
      <c r="N653" s="228" t="s">
        <v>40</v>
      </c>
      <c r="O653" s="91"/>
      <c r="P653" s="229">
        <f>O653*H653</f>
        <v>0</v>
      </c>
      <c r="Q653" s="229">
        <v>0</v>
      </c>
      <c r="R653" s="229">
        <f>Q653*H653</f>
        <v>0</v>
      </c>
      <c r="S653" s="229">
        <v>0</v>
      </c>
      <c r="T653" s="230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31" t="s">
        <v>318</v>
      </c>
      <c r="AT653" s="231" t="s">
        <v>124</v>
      </c>
      <c r="AU653" s="231" t="s">
        <v>129</v>
      </c>
      <c r="AY653" s="17" t="s">
        <v>118</v>
      </c>
      <c r="BE653" s="232">
        <f>IF(N653="základní",J653,0)</f>
        <v>0</v>
      </c>
      <c r="BF653" s="232">
        <f>IF(N653="snížená",J653,0)</f>
        <v>0</v>
      </c>
      <c r="BG653" s="232">
        <f>IF(N653="zákl. přenesená",J653,0)</f>
        <v>0</v>
      </c>
      <c r="BH653" s="232">
        <f>IF(N653="sníž. přenesená",J653,0)</f>
        <v>0</v>
      </c>
      <c r="BI653" s="232">
        <f>IF(N653="nulová",J653,0)</f>
        <v>0</v>
      </c>
      <c r="BJ653" s="17" t="s">
        <v>129</v>
      </c>
      <c r="BK653" s="232">
        <f>ROUND(I653*H653,2)</f>
        <v>0</v>
      </c>
      <c r="BL653" s="17" t="s">
        <v>318</v>
      </c>
      <c r="BM653" s="231" t="s">
        <v>925</v>
      </c>
    </row>
    <row r="654" s="13" customFormat="1">
      <c r="A654" s="13"/>
      <c r="B654" s="243"/>
      <c r="C654" s="244"/>
      <c r="D654" s="233" t="s">
        <v>217</v>
      </c>
      <c r="E654" s="245" t="s">
        <v>1</v>
      </c>
      <c r="F654" s="246" t="s">
        <v>218</v>
      </c>
      <c r="G654" s="244"/>
      <c r="H654" s="245" t="s">
        <v>1</v>
      </c>
      <c r="I654" s="247"/>
      <c r="J654" s="244"/>
      <c r="K654" s="244"/>
      <c r="L654" s="248"/>
      <c r="M654" s="249"/>
      <c r="N654" s="250"/>
      <c r="O654" s="250"/>
      <c r="P654" s="250"/>
      <c r="Q654" s="250"/>
      <c r="R654" s="250"/>
      <c r="S654" s="250"/>
      <c r="T654" s="25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2" t="s">
        <v>217</v>
      </c>
      <c r="AU654" s="252" t="s">
        <v>129</v>
      </c>
      <c r="AV654" s="13" t="s">
        <v>82</v>
      </c>
      <c r="AW654" s="13" t="s">
        <v>30</v>
      </c>
      <c r="AX654" s="13" t="s">
        <v>74</v>
      </c>
      <c r="AY654" s="252" t="s">
        <v>118</v>
      </c>
    </row>
    <row r="655" s="13" customFormat="1">
      <c r="A655" s="13"/>
      <c r="B655" s="243"/>
      <c r="C655" s="244"/>
      <c r="D655" s="233" t="s">
        <v>217</v>
      </c>
      <c r="E655" s="245" t="s">
        <v>1</v>
      </c>
      <c r="F655" s="246" t="s">
        <v>926</v>
      </c>
      <c r="G655" s="244"/>
      <c r="H655" s="245" t="s">
        <v>1</v>
      </c>
      <c r="I655" s="247"/>
      <c r="J655" s="244"/>
      <c r="K655" s="244"/>
      <c r="L655" s="248"/>
      <c r="M655" s="249"/>
      <c r="N655" s="250"/>
      <c r="O655" s="250"/>
      <c r="P655" s="250"/>
      <c r="Q655" s="250"/>
      <c r="R655" s="250"/>
      <c r="S655" s="250"/>
      <c r="T655" s="25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2" t="s">
        <v>217</v>
      </c>
      <c r="AU655" s="252" t="s">
        <v>129</v>
      </c>
      <c r="AV655" s="13" t="s">
        <v>82</v>
      </c>
      <c r="AW655" s="13" t="s">
        <v>30</v>
      </c>
      <c r="AX655" s="13" t="s">
        <v>74</v>
      </c>
      <c r="AY655" s="252" t="s">
        <v>118</v>
      </c>
    </row>
    <row r="656" s="14" customFormat="1">
      <c r="A656" s="14"/>
      <c r="B656" s="253"/>
      <c r="C656" s="254"/>
      <c r="D656" s="233" t="s">
        <v>217</v>
      </c>
      <c r="E656" s="255" t="s">
        <v>1</v>
      </c>
      <c r="F656" s="256" t="s">
        <v>927</v>
      </c>
      <c r="G656" s="254"/>
      <c r="H656" s="257">
        <v>21.600000000000001</v>
      </c>
      <c r="I656" s="258"/>
      <c r="J656" s="254"/>
      <c r="K656" s="254"/>
      <c r="L656" s="259"/>
      <c r="M656" s="260"/>
      <c r="N656" s="261"/>
      <c r="O656" s="261"/>
      <c r="P656" s="261"/>
      <c r="Q656" s="261"/>
      <c r="R656" s="261"/>
      <c r="S656" s="261"/>
      <c r="T656" s="262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3" t="s">
        <v>217</v>
      </c>
      <c r="AU656" s="263" t="s">
        <v>129</v>
      </c>
      <c r="AV656" s="14" t="s">
        <v>129</v>
      </c>
      <c r="AW656" s="14" t="s">
        <v>30</v>
      </c>
      <c r="AX656" s="14" t="s">
        <v>74</v>
      </c>
      <c r="AY656" s="263" t="s">
        <v>118</v>
      </c>
    </row>
    <row r="657" s="15" customFormat="1">
      <c r="A657" s="15"/>
      <c r="B657" s="264"/>
      <c r="C657" s="265"/>
      <c r="D657" s="233" t="s">
        <v>217</v>
      </c>
      <c r="E657" s="266" t="s">
        <v>1</v>
      </c>
      <c r="F657" s="267" t="s">
        <v>224</v>
      </c>
      <c r="G657" s="265"/>
      <c r="H657" s="268">
        <v>21.600000000000001</v>
      </c>
      <c r="I657" s="269"/>
      <c r="J657" s="265"/>
      <c r="K657" s="265"/>
      <c r="L657" s="270"/>
      <c r="M657" s="271"/>
      <c r="N657" s="272"/>
      <c r="O657" s="272"/>
      <c r="P657" s="272"/>
      <c r="Q657" s="272"/>
      <c r="R657" s="272"/>
      <c r="S657" s="272"/>
      <c r="T657" s="273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74" t="s">
        <v>217</v>
      </c>
      <c r="AU657" s="274" t="s">
        <v>129</v>
      </c>
      <c r="AV657" s="15" t="s">
        <v>141</v>
      </c>
      <c r="AW657" s="15" t="s">
        <v>30</v>
      </c>
      <c r="AX657" s="15" t="s">
        <v>82</v>
      </c>
      <c r="AY657" s="274" t="s">
        <v>118</v>
      </c>
    </row>
    <row r="658" s="2" customFormat="1" ht="16.5" customHeight="1">
      <c r="A658" s="38"/>
      <c r="B658" s="39"/>
      <c r="C658" s="275" t="s">
        <v>928</v>
      </c>
      <c r="D658" s="275" t="s">
        <v>254</v>
      </c>
      <c r="E658" s="276" t="s">
        <v>929</v>
      </c>
      <c r="F658" s="277" t="s">
        <v>930</v>
      </c>
      <c r="G658" s="278" t="s">
        <v>245</v>
      </c>
      <c r="H658" s="279">
        <v>21.600000000000001</v>
      </c>
      <c r="I658" s="280"/>
      <c r="J658" s="281">
        <f>ROUND(I658*H658,2)</f>
        <v>0</v>
      </c>
      <c r="K658" s="282"/>
      <c r="L658" s="283"/>
      <c r="M658" s="284" t="s">
        <v>1</v>
      </c>
      <c r="N658" s="285" t="s">
        <v>40</v>
      </c>
      <c r="O658" s="91"/>
      <c r="P658" s="229">
        <f>O658*H658</f>
        <v>0</v>
      </c>
      <c r="Q658" s="229">
        <v>0.001</v>
      </c>
      <c r="R658" s="229">
        <f>Q658*H658</f>
        <v>0.021600000000000001</v>
      </c>
      <c r="S658" s="229">
        <v>0</v>
      </c>
      <c r="T658" s="230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31" t="s">
        <v>409</v>
      </c>
      <c r="AT658" s="231" t="s">
        <v>254</v>
      </c>
      <c r="AU658" s="231" t="s">
        <v>129</v>
      </c>
      <c r="AY658" s="17" t="s">
        <v>118</v>
      </c>
      <c r="BE658" s="232">
        <f>IF(N658="základní",J658,0)</f>
        <v>0</v>
      </c>
      <c r="BF658" s="232">
        <f>IF(N658="snížená",J658,0)</f>
        <v>0</v>
      </c>
      <c r="BG658" s="232">
        <f>IF(N658="zákl. přenesená",J658,0)</f>
        <v>0</v>
      </c>
      <c r="BH658" s="232">
        <f>IF(N658="sníž. přenesená",J658,0)</f>
        <v>0</v>
      </c>
      <c r="BI658" s="232">
        <f>IF(N658="nulová",J658,0)</f>
        <v>0</v>
      </c>
      <c r="BJ658" s="17" t="s">
        <v>129</v>
      </c>
      <c r="BK658" s="232">
        <f>ROUND(I658*H658,2)</f>
        <v>0</v>
      </c>
      <c r="BL658" s="17" t="s">
        <v>318</v>
      </c>
      <c r="BM658" s="231" t="s">
        <v>931</v>
      </c>
    </row>
    <row r="659" s="2" customFormat="1" ht="24.15" customHeight="1">
      <c r="A659" s="38"/>
      <c r="B659" s="39"/>
      <c r="C659" s="219" t="s">
        <v>932</v>
      </c>
      <c r="D659" s="219" t="s">
        <v>124</v>
      </c>
      <c r="E659" s="220" t="s">
        <v>933</v>
      </c>
      <c r="F659" s="221" t="s">
        <v>934</v>
      </c>
      <c r="G659" s="222" t="s">
        <v>306</v>
      </c>
      <c r="H659" s="223">
        <v>9</v>
      </c>
      <c r="I659" s="224"/>
      <c r="J659" s="225">
        <f>ROUND(I659*H659,2)</f>
        <v>0</v>
      </c>
      <c r="K659" s="226"/>
      <c r="L659" s="44"/>
      <c r="M659" s="227" t="s">
        <v>1</v>
      </c>
      <c r="N659" s="228" t="s">
        <v>40</v>
      </c>
      <c r="O659" s="91"/>
      <c r="P659" s="229">
        <f>O659*H659</f>
        <v>0</v>
      </c>
      <c r="Q659" s="229">
        <v>0</v>
      </c>
      <c r="R659" s="229">
        <f>Q659*H659</f>
        <v>0</v>
      </c>
      <c r="S659" s="229">
        <v>0</v>
      </c>
      <c r="T659" s="230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31" t="s">
        <v>318</v>
      </c>
      <c r="AT659" s="231" t="s">
        <v>124</v>
      </c>
      <c r="AU659" s="231" t="s">
        <v>129</v>
      </c>
      <c r="AY659" s="17" t="s">
        <v>118</v>
      </c>
      <c r="BE659" s="232">
        <f>IF(N659="základní",J659,0)</f>
        <v>0</v>
      </c>
      <c r="BF659" s="232">
        <f>IF(N659="snížená",J659,0)</f>
        <v>0</v>
      </c>
      <c r="BG659" s="232">
        <f>IF(N659="zákl. přenesená",J659,0)</f>
        <v>0</v>
      </c>
      <c r="BH659" s="232">
        <f>IF(N659="sníž. přenesená",J659,0)</f>
        <v>0</v>
      </c>
      <c r="BI659" s="232">
        <f>IF(N659="nulová",J659,0)</f>
        <v>0</v>
      </c>
      <c r="BJ659" s="17" t="s">
        <v>129</v>
      </c>
      <c r="BK659" s="232">
        <f>ROUND(I659*H659,2)</f>
        <v>0</v>
      </c>
      <c r="BL659" s="17" t="s">
        <v>318</v>
      </c>
      <c r="BM659" s="231" t="s">
        <v>935</v>
      </c>
    </row>
    <row r="660" s="2" customFormat="1" ht="24.15" customHeight="1">
      <c r="A660" s="38"/>
      <c r="B660" s="39"/>
      <c r="C660" s="275" t="s">
        <v>936</v>
      </c>
      <c r="D660" s="275" t="s">
        <v>254</v>
      </c>
      <c r="E660" s="276" t="s">
        <v>937</v>
      </c>
      <c r="F660" s="277" t="s">
        <v>938</v>
      </c>
      <c r="G660" s="278" t="s">
        <v>306</v>
      </c>
      <c r="H660" s="279">
        <v>9</v>
      </c>
      <c r="I660" s="280"/>
      <c r="J660" s="281">
        <f>ROUND(I660*H660,2)</f>
        <v>0</v>
      </c>
      <c r="K660" s="282"/>
      <c r="L660" s="283"/>
      <c r="M660" s="284" t="s">
        <v>1</v>
      </c>
      <c r="N660" s="285" t="s">
        <v>40</v>
      </c>
      <c r="O660" s="91"/>
      <c r="P660" s="229">
        <f>O660*H660</f>
        <v>0</v>
      </c>
      <c r="Q660" s="229">
        <v>0.00052999999999999998</v>
      </c>
      <c r="R660" s="229">
        <f>Q660*H660</f>
        <v>0.0047699999999999999</v>
      </c>
      <c r="S660" s="229">
        <v>0</v>
      </c>
      <c r="T660" s="230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31" t="s">
        <v>409</v>
      </c>
      <c r="AT660" s="231" t="s">
        <v>254</v>
      </c>
      <c r="AU660" s="231" t="s">
        <v>129</v>
      </c>
      <c r="AY660" s="17" t="s">
        <v>118</v>
      </c>
      <c r="BE660" s="232">
        <f>IF(N660="základní",J660,0)</f>
        <v>0</v>
      </c>
      <c r="BF660" s="232">
        <f>IF(N660="snížená",J660,0)</f>
        <v>0</v>
      </c>
      <c r="BG660" s="232">
        <f>IF(N660="zákl. přenesená",J660,0)</f>
        <v>0</v>
      </c>
      <c r="BH660" s="232">
        <f>IF(N660="sníž. přenesená",J660,0)</f>
        <v>0</v>
      </c>
      <c r="BI660" s="232">
        <f>IF(N660="nulová",J660,0)</f>
        <v>0</v>
      </c>
      <c r="BJ660" s="17" t="s">
        <v>129</v>
      </c>
      <c r="BK660" s="232">
        <f>ROUND(I660*H660,2)</f>
        <v>0</v>
      </c>
      <c r="BL660" s="17" t="s">
        <v>318</v>
      </c>
      <c r="BM660" s="231" t="s">
        <v>939</v>
      </c>
    </row>
    <row r="661" s="2" customFormat="1" ht="24.15" customHeight="1">
      <c r="A661" s="38"/>
      <c r="B661" s="39"/>
      <c r="C661" s="219" t="s">
        <v>940</v>
      </c>
      <c r="D661" s="219" t="s">
        <v>124</v>
      </c>
      <c r="E661" s="220" t="s">
        <v>941</v>
      </c>
      <c r="F661" s="221" t="s">
        <v>942</v>
      </c>
      <c r="G661" s="222" t="s">
        <v>689</v>
      </c>
      <c r="H661" s="286"/>
      <c r="I661" s="224"/>
      <c r="J661" s="225">
        <f>ROUND(I661*H661,2)</f>
        <v>0</v>
      </c>
      <c r="K661" s="226"/>
      <c r="L661" s="44"/>
      <c r="M661" s="227" t="s">
        <v>1</v>
      </c>
      <c r="N661" s="228" t="s">
        <v>40</v>
      </c>
      <c r="O661" s="91"/>
      <c r="P661" s="229">
        <f>O661*H661</f>
        <v>0</v>
      </c>
      <c r="Q661" s="229">
        <v>0</v>
      </c>
      <c r="R661" s="229">
        <f>Q661*H661</f>
        <v>0</v>
      </c>
      <c r="S661" s="229">
        <v>0</v>
      </c>
      <c r="T661" s="230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31" t="s">
        <v>318</v>
      </c>
      <c r="AT661" s="231" t="s">
        <v>124</v>
      </c>
      <c r="AU661" s="231" t="s">
        <v>129</v>
      </c>
      <c r="AY661" s="17" t="s">
        <v>118</v>
      </c>
      <c r="BE661" s="232">
        <f>IF(N661="základní",J661,0)</f>
        <v>0</v>
      </c>
      <c r="BF661" s="232">
        <f>IF(N661="snížená",J661,0)</f>
        <v>0</v>
      </c>
      <c r="BG661" s="232">
        <f>IF(N661="zákl. přenesená",J661,0)</f>
        <v>0</v>
      </c>
      <c r="BH661" s="232">
        <f>IF(N661="sníž. přenesená",J661,0)</f>
        <v>0</v>
      </c>
      <c r="BI661" s="232">
        <f>IF(N661="nulová",J661,0)</f>
        <v>0</v>
      </c>
      <c r="BJ661" s="17" t="s">
        <v>129</v>
      </c>
      <c r="BK661" s="232">
        <f>ROUND(I661*H661,2)</f>
        <v>0</v>
      </c>
      <c r="BL661" s="17" t="s">
        <v>318</v>
      </c>
      <c r="BM661" s="231" t="s">
        <v>943</v>
      </c>
    </row>
    <row r="662" s="12" customFormat="1" ht="22.8" customHeight="1">
      <c r="A662" s="12"/>
      <c r="B662" s="203"/>
      <c r="C662" s="204"/>
      <c r="D662" s="205" t="s">
        <v>73</v>
      </c>
      <c r="E662" s="217" t="s">
        <v>944</v>
      </c>
      <c r="F662" s="217" t="s">
        <v>945</v>
      </c>
      <c r="G662" s="204"/>
      <c r="H662" s="204"/>
      <c r="I662" s="207"/>
      <c r="J662" s="218">
        <f>BK662</f>
        <v>0</v>
      </c>
      <c r="K662" s="204"/>
      <c r="L662" s="209"/>
      <c r="M662" s="210"/>
      <c r="N662" s="211"/>
      <c r="O662" s="211"/>
      <c r="P662" s="212">
        <f>SUM(P663:P675)</f>
        <v>0</v>
      </c>
      <c r="Q662" s="211"/>
      <c r="R662" s="212">
        <f>SUM(R663:R675)</f>
        <v>0</v>
      </c>
      <c r="S662" s="211"/>
      <c r="T662" s="213">
        <f>SUM(T663:T675)</f>
        <v>0</v>
      </c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R662" s="214" t="s">
        <v>129</v>
      </c>
      <c r="AT662" s="215" t="s">
        <v>73</v>
      </c>
      <c r="AU662" s="215" t="s">
        <v>82</v>
      </c>
      <c r="AY662" s="214" t="s">
        <v>118</v>
      </c>
      <c r="BK662" s="216">
        <f>SUM(BK663:BK675)</f>
        <v>0</v>
      </c>
    </row>
    <row r="663" s="2" customFormat="1" ht="24.15" customHeight="1">
      <c r="A663" s="38"/>
      <c r="B663" s="39"/>
      <c r="C663" s="219" t="s">
        <v>946</v>
      </c>
      <c r="D663" s="219" t="s">
        <v>124</v>
      </c>
      <c r="E663" s="220" t="s">
        <v>947</v>
      </c>
      <c r="F663" s="221" t="s">
        <v>948</v>
      </c>
      <c r="G663" s="222" t="s">
        <v>949</v>
      </c>
      <c r="H663" s="223">
        <v>5439.5</v>
      </c>
      <c r="I663" s="224"/>
      <c r="J663" s="225">
        <f>ROUND(I663*H663,2)</f>
        <v>0</v>
      </c>
      <c r="K663" s="226"/>
      <c r="L663" s="44"/>
      <c r="M663" s="227" t="s">
        <v>1</v>
      </c>
      <c r="N663" s="228" t="s">
        <v>40</v>
      </c>
      <c r="O663" s="91"/>
      <c r="P663" s="229">
        <f>O663*H663</f>
        <v>0</v>
      </c>
      <c r="Q663" s="229">
        <v>0</v>
      </c>
      <c r="R663" s="229">
        <f>Q663*H663</f>
        <v>0</v>
      </c>
      <c r="S663" s="229">
        <v>0</v>
      </c>
      <c r="T663" s="230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31" t="s">
        <v>318</v>
      </c>
      <c r="AT663" s="231" t="s">
        <v>124</v>
      </c>
      <c r="AU663" s="231" t="s">
        <v>129</v>
      </c>
      <c r="AY663" s="17" t="s">
        <v>118</v>
      </c>
      <c r="BE663" s="232">
        <f>IF(N663="základní",J663,0)</f>
        <v>0</v>
      </c>
      <c r="BF663" s="232">
        <f>IF(N663="snížená",J663,0)</f>
        <v>0</v>
      </c>
      <c r="BG663" s="232">
        <f>IF(N663="zákl. přenesená",J663,0)</f>
        <v>0</v>
      </c>
      <c r="BH663" s="232">
        <f>IF(N663="sníž. přenesená",J663,0)</f>
        <v>0</v>
      </c>
      <c r="BI663" s="232">
        <f>IF(N663="nulová",J663,0)</f>
        <v>0</v>
      </c>
      <c r="BJ663" s="17" t="s">
        <v>129</v>
      </c>
      <c r="BK663" s="232">
        <f>ROUND(I663*H663,2)</f>
        <v>0</v>
      </c>
      <c r="BL663" s="17" t="s">
        <v>318</v>
      </c>
      <c r="BM663" s="231" t="s">
        <v>950</v>
      </c>
    </row>
    <row r="664" s="2" customFormat="1">
      <c r="A664" s="38"/>
      <c r="B664" s="39"/>
      <c r="C664" s="40"/>
      <c r="D664" s="233" t="s">
        <v>143</v>
      </c>
      <c r="E664" s="40"/>
      <c r="F664" s="234" t="s">
        <v>951</v>
      </c>
      <c r="G664" s="40"/>
      <c r="H664" s="40"/>
      <c r="I664" s="235"/>
      <c r="J664" s="40"/>
      <c r="K664" s="40"/>
      <c r="L664" s="44"/>
      <c r="M664" s="236"/>
      <c r="N664" s="237"/>
      <c r="O664" s="91"/>
      <c r="P664" s="91"/>
      <c r="Q664" s="91"/>
      <c r="R664" s="91"/>
      <c r="S664" s="91"/>
      <c r="T664" s="92"/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T664" s="17" t="s">
        <v>143</v>
      </c>
      <c r="AU664" s="17" t="s">
        <v>129</v>
      </c>
    </row>
    <row r="665" s="13" customFormat="1">
      <c r="A665" s="13"/>
      <c r="B665" s="243"/>
      <c r="C665" s="244"/>
      <c r="D665" s="233" t="s">
        <v>217</v>
      </c>
      <c r="E665" s="245" t="s">
        <v>1</v>
      </c>
      <c r="F665" s="246" t="s">
        <v>218</v>
      </c>
      <c r="G665" s="244"/>
      <c r="H665" s="245" t="s">
        <v>1</v>
      </c>
      <c r="I665" s="247"/>
      <c r="J665" s="244"/>
      <c r="K665" s="244"/>
      <c r="L665" s="248"/>
      <c r="M665" s="249"/>
      <c r="N665" s="250"/>
      <c r="O665" s="250"/>
      <c r="P665" s="250"/>
      <c r="Q665" s="250"/>
      <c r="R665" s="250"/>
      <c r="S665" s="250"/>
      <c r="T665" s="25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2" t="s">
        <v>217</v>
      </c>
      <c r="AU665" s="252" t="s">
        <v>129</v>
      </c>
      <c r="AV665" s="13" t="s">
        <v>82</v>
      </c>
      <c r="AW665" s="13" t="s">
        <v>30</v>
      </c>
      <c r="AX665" s="13" t="s">
        <v>74</v>
      </c>
      <c r="AY665" s="252" t="s">
        <v>118</v>
      </c>
    </row>
    <row r="666" s="13" customFormat="1">
      <c r="A666" s="13"/>
      <c r="B666" s="243"/>
      <c r="C666" s="244"/>
      <c r="D666" s="233" t="s">
        <v>217</v>
      </c>
      <c r="E666" s="245" t="s">
        <v>1</v>
      </c>
      <c r="F666" s="246" t="s">
        <v>952</v>
      </c>
      <c r="G666" s="244"/>
      <c r="H666" s="245" t="s">
        <v>1</v>
      </c>
      <c r="I666" s="247"/>
      <c r="J666" s="244"/>
      <c r="K666" s="244"/>
      <c r="L666" s="248"/>
      <c r="M666" s="249"/>
      <c r="N666" s="250"/>
      <c r="O666" s="250"/>
      <c r="P666" s="250"/>
      <c r="Q666" s="250"/>
      <c r="R666" s="250"/>
      <c r="S666" s="250"/>
      <c r="T666" s="251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2" t="s">
        <v>217</v>
      </c>
      <c r="AU666" s="252" t="s">
        <v>129</v>
      </c>
      <c r="AV666" s="13" t="s">
        <v>82</v>
      </c>
      <c r="AW666" s="13" t="s">
        <v>30</v>
      </c>
      <c r="AX666" s="13" t="s">
        <v>74</v>
      </c>
      <c r="AY666" s="252" t="s">
        <v>118</v>
      </c>
    </row>
    <row r="667" s="13" customFormat="1">
      <c r="A667" s="13"/>
      <c r="B667" s="243"/>
      <c r="C667" s="244"/>
      <c r="D667" s="233" t="s">
        <v>217</v>
      </c>
      <c r="E667" s="245" t="s">
        <v>1</v>
      </c>
      <c r="F667" s="246" t="s">
        <v>953</v>
      </c>
      <c r="G667" s="244"/>
      <c r="H667" s="245" t="s">
        <v>1</v>
      </c>
      <c r="I667" s="247"/>
      <c r="J667" s="244"/>
      <c r="K667" s="244"/>
      <c r="L667" s="248"/>
      <c r="M667" s="249"/>
      <c r="N667" s="250"/>
      <c r="O667" s="250"/>
      <c r="P667" s="250"/>
      <c r="Q667" s="250"/>
      <c r="R667" s="250"/>
      <c r="S667" s="250"/>
      <c r="T667" s="251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52" t="s">
        <v>217</v>
      </c>
      <c r="AU667" s="252" t="s">
        <v>129</v>
      </c>
      <c r="AV667" s="13" t="s">
        <v>82</v>
      </c>
      <c r="AW667" s="13" t="s">
        <v>30</v>
      </c>
      <c r="AX667" s="13" t="s">
        <v>74</v>
      </c>
      <c r="AY667" s="252" t="s">
        <v>118</v>
      </c>
    </row>
    <row r="668" s="13" customFormat="1">
      <c r="A668" s="13"/>
      <c r="B668" s="243"/>
      <c r="C668" s="244"/>
      <c r="D668" s="233" t="s">
        <v>217</v>
      </c>
      <c r="E668" s="245" t="s">
        <v>1</v>
      </c>
      <c r="F668" s="246" t="s">
        <v>954</v>
      </c>
      <c r="G668" s="244"/>
      <c r="H668" s="245" t="s">
        <v>1</v>
      </c>
      <c r="I668" s="247"/>
      <c r="J668" s="244"/>
      <c r="K668" s="244"/>
      <c r="L668" s="248"/>
      <c r="M668" s="249"/>
      <c r="N668" s="250"/>
      <c r="O668" s="250"/>
      <c r="P668" s="250"/>
      <c r="Q668" s="250"/>
      <c r="R668" s="250"/>
      <c r="S668" s="250"/>
      <c r="T668" s="251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2" t="s">
        <v>217</v>
      </c>
      <c r="AU668" s="252" t="s">
        <v>129</v>
      </c>
      <c r="AV668" s="13" t="s">
        <v>82</v>
      </c>
      <c r="AW668" s="13" t="s">
        <v>30</v>
      </c>
      <c r="AX668" s="13" t="s">
        <v>74</v>
      </c>
      <c r="AY668" s="252" t="s">
        <v>118</v>
      </c>
    </row>
    <row r="669" s="13" customFormat="1">
      <c r="A669" s="13"/>
      <c r="B669" s="243"/>
      <c r="C669" s="244"/>
      <c r="D669" s="233" t="s">
        <v>217</v>
      </c>
      <c r="E669" s="245" t="s">
        <v>1</v>
      </c>
      <c r="F669" s="246" t="s">
        <v>955</v>
      </c>
      <c r="G669" s="244"/>
      <c r="H669" s="245" t="s">
        <v>1</v>
      </c>
      <c r="I669" s="247"/>
      <c r="J669" s="244"/>
      <c r="K669" s="244"/>
      <c r="L669" s="248"/>
      <c r="M669" s="249"/>
      <c r="N669" s="250"/>
      <c r="O669" s="250"/>
      <c r="P669" s="250"/>
      <c r="Q669" s="250"/>
      <c r="R669" s="250"/>
      <c r="S669" s="250"/>
      <c r="T669" s="251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2" t="s">
        <v>217</v>
      </c>
      <c r="AU669" s="252" t="s">
        <v>129</v>
      </c>
      <c r="AV669" s="13" t="s">
        <v>82</v>
      </c>
      <c r="AW669" s="13" t="s">
        <v>30</v>
      </c>
      <c r="AX669" s="13" t="s">
        <v>74</v>
      </c>
      <c r="AY669" s="252" t="s">
        <v>118</v>
      </c>
    </row>
    <row r="670" s="13" customFormat="1">
      <c r="A670" s="13"/>
      <c r="B670" s="243"/>
      <c r="C670" s="244"/>
      <c r="D670" s="233" t="s">
        <v>217</v>
      </c>
      <c r="E670" s="245" t="s">
        <v>1</v>
      </c>
      <c r="F670" s="246" t="s">
        <v>956</v>
      </c>
      <c r="G670" s="244"/>
      <c r="H670" s="245" t="s">
        <v>1</v>
      </c>
      <c r="I670" s="247"/>
      <c r="J670" s="244"/>
      <c r="K670" s="244"/>
      <c r="L670" s="248"/>
      <c r="M670" s="249"/>
      <c r="N670" s="250"/>
      <c r="O670" s="250"/>
      <c r="P670" s="250"/>
      <c r="Q670" s="250"/>
      <c r="R670" s="250"/>
      <c r="S670" s="250"/>
      <c r="T670" s="251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2" t="s">
        <v>217</v>
      </c>
      <c r="AU670" s="252" t="s">
        <v>129</v>
      </c>
      <c r="AV670" s="13" t="s">
        <v>82</v>
      </c>
      <c r="AW670" s="13" t="s">
        <v>30</v>
      </c>
      <c r="AX670" s="13" t="s">
        <v>74</v>
      </c>
      <c r="AY670" s="252" t="s">
        <v>118</v>
      </c>
    </row>
    <row r="671" s="14" customFormat="1">
      <c r="A671" s="14"/>
      <c r="B671" s="253"/>
      <c r="C671" s="254"/>
      <c r="D671" s="233" t="s">
        <v>217</v>
      </c>
      <c r="E671" s="255" t="s">
        <v>1</v>
      </c>
      <c r="F671" s="256" t="s">
        <v>957</v>
      </c>
      <c r="G671" s="254"/>
      <c r="H671" s="257">
        <v>5439.5</v>
      </c>
      <c r="I671" s="258"/>
      <c r="J671" s="254"/>
      <c r="K671" s="254"/>
      <c r="L671" s="259"/>
      <c r="M671" s="260"/>
      <c r="N671" s="261"/>
      <c r="O671" s="261"/>
      <c r="P671" s="261"/>
      <c r="Q671" s="261"/>
      <c r="R671" s="261"/>
      <c r="S671" s="261"/>
      <c r="T671" s="262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3" t="s">
        <v>217</v>
      </c>
      <c r="AU671" s="263" t="s">
        <v>129</v>
      </c>
      <c r="AV671" s="14" t="s">
        <v>129</v>
      </c>
      <c r="AW671" s="14" t="s">
        <v>30</v>
      </c>
      <c r="AX671" s="14" t="s">
        <v>74</v>
      </c>
      <c r="AY671" s="263" t="s">
        <v>118</v>
      </c>
    </row>
    <row r="672" s="15" customFormat="1">
      <c r="A672" s="15"/>
      <c r="B672" s="264"/>
      <c r="C672" s="265"/>
      <c r="D672" s="233" t="s">
        <v>217</v>
      </c>
      <c r="E672" s="266" t="s">
        <v>1</v>
      </c>
      <c r="F672" s="267" t="s">
        <v>224</v>
      </c>
      <c r="G672" s="265"/>
      <c r="H672" s="268">
        <v>5439.5</v>
      </c>
      <c r="I672" s="269"/>
      <c r="J672" s="265"/>
      <c r="K672" s="265"/>
      <c r="L672" s="270"/>
      <c r="M672" s="271"/>
      <c r="N672" s="272"/>
      <c r="O672" s="272"/>
      <c r="P672" s="272"/>
      <c r="Q672" s="272"/>
      <c r="R672" s="272"/>
      <c r="S672" s="272"/>
      <c r="T672" s="273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74" t="s">
        <v>217</v>
      </c>
      <c r="AU672" s="274" t="s">
        <v>129</v>
      </c>
      <c r="AV672" s="15" t="s">
        <v>141</v>
      </c>
      <c r="AW672" s="15" t="s">
        <v>30</v>
      </c>
      <c r="AX672" s="15" t="s">
        <v>82</v>
      </c>
      <c r="AY672" s="274" t="s">
        <v>118</v>
      </c>
    </row>
    <row r="673" s="2" customFormat="1" ht="24.15" customHeight="1">
      <c r="A673" s="38"/>
      <c r="B673" s="39"/>
      <c r="C673" s="219" t="s">
        <v>958</v>
      </c>
      <c r="D673" s="219" t="s">
        <v>124</v>
      </c>
      <c r="E673" s="220" t="s">
        <v>959</v>
      </c>
      <c r="F673" s="221" t="s">
        <v>960</v>
      </c>
      <c r="G673" s="222" t="s">
        <v>127</v>
      </c>
      <c r="H673" s="223">
        <v>1</v>
      </c>
      <c r="I673" s="224"/>
      <c r="J673" s="225">
        <f>ROUND(I673*H673,2)</f>
        <v>0</v>
      </c>
      <c r="K673" s="226"/>
      <c r="L673" s="44"/>
      <c r="M673" s="227" t="s">
        <v>1</v>
      </c>
      <c r="N673" s="228" t="s">
        <v>40</v>
      </c>
      <c r="O673" s="91"/>
      <c r="P673" s="229">
        <f>O673*H673</f>
        <v>0</v>
      </c>
      <c r="Q673" s="229">
        <v>0</v>
      </c>
      <c r="R673" s="229">
        <f>Q673*H673</f>
        <v>0</v>
      </c>
      <c r="S673" s="229">
        <v>0</v>
      </c>
      <c r="T673" s="230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31" t="s">
        <v>318</v>
      </c>
      <c r="AT673" s="231" t="s">
        <v>124</v>
      </c>
      <c r="AU673" s="231" t="s">
        <v>129</v>
      </c>
      <c r="AY673" s="17" t="s">
        <v>118</v>
      </c>
      <c r="BE673" s="232">
        <f>IF(N673="základní",J673,0)</f>
        <v>0</v>
      </c>
      <c r="BF673" s="232">
        <f>IF(N673="snížená",J673,0)</f>
        <v>0</v>
      </c>
      <c r="BG673" s="232">
        <f>IF(N673="zákl. přenesená",J673,0)</f>
        <v>0</v>
      </c>
      <c r="BH673" s="232">
        <f>IF(N673="sníž. přenesená",J673,0)</f>
        <v>0</v>
      </c>
      <c r="BI673" s="232">
        <f>IF(N673="nulová",J673,0)</f>
        <v>0</v>
      </c>
      <c r="BJ673" s="17" t="s">
        <v>129</v>
      </c>
      <c r="BK673" s="232">
        <f>ROUND(I673*H673,2)</f>
        <v>0</v>
      </c>
      <c r="BL673" s="17" t="s">
        <v>318</v>
      </c>
      <c r="BM673" s="231" t="s">
        <v>961</v>
      </c>
    </row>
    <row r="674" s="2" customFormat="1" ht="44.25" customHeight="1">
      <c r="A674" s="38"/>
      <c r="B674" s="39"/>
      <c r="C674" s="219" t="s">
        <v>962</v>
      </c>
      <c r="D674" s="219" t="s">
        <v>124</v>
      </c>
      <c r="E674" s="220" t="s">
        <v>963</v>
      </c>
      <c r="F674" s="221" t="s">
        <v>964</v>
      </c>
      <c r="G674" s="222" t="s">
        <v>306</v>
      </c>
      <c r="H674" s="223">
        <v>9</v>
      </c>
      <c r="I674" s="224"/>
      <c r="J674" s="225">
        <f>ROUND(I674*H674,2)</f>
        <v>0</v>
      </c>
      <c r="K674" s="226"/>
      <c r="L674" s="44"/>
      <c r="M674" s="227" t="s">
        <v>1</v>
      </c>
      <c r="N674" s="228" t="s">
        <v>40</v>
      </c>
      <c r="O674" s="91"/>
      <c r="P674" s="229">
        <f>O674*H674</f>
        <v>0</v>
      </c>
      <c r="Q674" s="229">
        <v>0</v>
      </c>
      <c r="R674" s="229">
        <f>Q674*H674</f>
        <v>0</v>
      </c>
      <c r="S674" s="229">
        <v>0</v>
      </c>
      <c r="T674" s="230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31" t="s">
        <v>318</v>
      </c>
      <c r="AT674" s="231" t="s">
        <v>124</v>
      </c>
      <c r="AU674" s="231" t="s">
        <v>129</v>
      </c>
      <c r="AY674" s="17" t="s">
        <v>118</v>
      </c>
      <c r="BE674" s="232">
        <f>IF(N674="základní",J674,0)</f>
        <v>0</v>
      </c>
      <c r="BF674" s="232">
        <f>IF(N674="snížená",J674,0)</f>
        <v>0</v>
      </c>
      <c r="BG674" s="232">
        <f>IF(N674="zákl. přenesená",J674,0)</f>
        <v>0</v>
      </c>
      <c r="BH674" s="232">
        <f>IF(N674="sníž. přenesená",J674,0)</f>
        <v>0</v>
      </c>
      <c r="BI674" s="232">
        <f>IF(N674="nulová",J674,0)</f>
        <v>0</v>
      </c>
      <c r="BJ674" s="17" t="s">
        <v>129</v>
      </c>
      <c r="BK674" s="232">
        <f>ROUND(I674*H674,2)</f>
        <v>0</v>
      </c>
      <c r="BL674" s="17" t="s">
        <v>318</v>
      </c>
      <c r="BM674" s="231" t="s">
        <v>965</v>
      </c>
    </row>
    <row r="675" s="2" customFormat="1" ht="33" customHeight="1">
      <c r="A675" s="38"/>
      <c r="B675" s="39"/>
      <c r="C675" s="219" t="s">
        <v>966</v>
      </c>
      <c r="D675" s="219" t="s">
        <v>124</v>
      </c>
      <c r="E675" s="220" t="s">
        <v>967</v>
      </c>
      <c r="F675" s="221" t="s">
        <v>968</v>
      </c>
      <c r="G675" s="222" t="s">
        <v>689</v>
      </c>
      <c r="H675" s="286"/>
      <c r="I675" s="224"/>
      <c r="J675" s="225">
        <f>ROUND(I675*H675,2)</f>
        <v>0</v>
      </c>
      <c r="K675" s="226"/>
      <c r="L675" s="44"/>
      <c r="M675" s="227" t="s">
        <v>1</v>
      </c>
      <c r="N675" s="228" t="s">
        <v>40</v>
      </c>
      <c r="O675" s="91"/>
      <c r="P675" s="229">
        <f>O675*H675</f>
        <v>0</v>
      </c>
      <c r="Q675" s="229">
        <v>0</v>
      </c>
      <c r="R675" s="229">
        <f>Q675*H675</f>
        <v>0</v>
      </c>
      <c r="S675" s="229">
        <v>0</v>
      </c>
      <c r="T675" s="230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31" t="s">
        <v>318</v>
      </c>
      <c r="AT675" s="231" t="s">
        <v>124</v>
      </c>
      <c r="AU675" s="231" t="s">
        <v>129</v>
      </c>
      <c r="AY675" s="17" t="s">
        <v>118</v>
      </c>
      <c r="BE675" s="232">
        <f>IF(N675="základní",J675,0)</f>
        <v>0</v>
      </c>
      <c r="BF675" s="232">
        <f>IF(N675="snížená",J675,0)</f>
        <v>0</v>
      </c>
      <c r="BG675" s="232">
        <f>IF(N675="zákl. přenesená",J675,0)</f>
        <v>0</v>
      </c>
      <c r="BH675" s="232">
        <f>IF(N675="sníž. přenesená",J675,0)</f>
        <v>0</v>
      </c>
      <c r="BI675" s="232">
        <f>IF(N675="nulová",J675,0)</f>
        <v>0</v>
      </c>
      <c r="BJ675" s="17" t="s">
        <v>129</v>
      </c>
      <c r="BK675" s="232">
        <f>ROUND(I675*H675,2)</f>
        <v>0</v>
      </c>
      <c r="BL675" s="17" t="s">
        <v>318</v>
      </c>
      <c r="BM675" s="231" t="s">
        <v>969</v>
      </c>
    </row>
    <row r="676" s="12" customFormat="1" ht="22.8" customHeight="1">
      <c r="A676" s="12"/>
      <c r="B676" s="203"/>
      <c r="C676" s="204"/>
      <c r="D676" s="205" t="s">
        <v>73</v>
      </c>
      <c r="E676" s="217" t="s">
        <v>970</v>
      </c>
      <c r="F676" s="217" t="s">
        <v>971</v>
      </c>
      <c r="G676" s="204"/>
      <c r="H676" s="204"/>
      <c r="I676" s="207"/>
      <c r="J676" s="218">
        <f>BK676</f>
        <v>0</v>
      </c>
      <c r="K676" s="204"/>
      <c r="L676" s="209"/>
      <c r="M676" s="210"/>
      <c r="N676" s="211"/>
      <c r="O676" s="211"/>
      <c r="P676" s="212">
        <f>SUM(P677:P725)</f>
        <v>0</v>
      </c>
      <c r="Q676" s="211"/>
      <c r="R676" s="212">
        <f>SUM(R677:R725)</f>
        <v>4.2524484999999999</v>
      </c>
      <c r="S676" s="211"/>
      <c r="T676" s="213">
        <f>SUM(T677:T725)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214" t="s">
        <v>129</v>
      </c>
      <c r="AT676" s="215" t="s">
        <v>73</v>
      </c>
      <c r="AU676" s="215" t="s">
        <v>82</v>
      </c>
      <c r="AY676" s="214" t="s">
        <v>118</v>
      </c>
      <c r="BK676" s="216">
        <f>SUM(BK677:BK725)</f>
        <v>0</v>
      </c>
    </row>
    <row r="677" s="2" customFormat="1" ht="16.5" customHeight="1">
      <c r="A677" s="38"/>
      <c r="B677" s="39"/>
      <c r="C677" s="219" t="s">
        <v>972</v>
      </c>
      <c r="D677" s="219" t="s">
        <v>124</v>
      </c>
      <c r="E677" s="220" t="s">
        <v>973</v>
      </c>
      <c r="F677" s="221" t="s">
        <v>974</v>
      </c>
      <c r="G677" s="222" t="s">
        <v>227</v>
      </c>
      <c r="H677" s="223">
        <v>68.349999999999994</v>
      </c>
      <c r="I677" s="224"/>
      <c r="J677" s="225">
        <f>ROUND(I677*H677,2)</f>
        <v>0</v>
      </c>
      <c r="K677" s="226"/>
      <c r="L677" s="44"/>
      <c r="M677" s="227" t="s">
        <v>1</v>
      </c>
      <c r="N677" s="228" t="s">
        <v>40</v>
      </c>
      <c r="O677" s="91"/>
      <c r="P677" s="229">
        <f>O677*H677</f>
        <v>0</v>
      </c>
      <c r="Q677" s="229">
        <v>0</v>
      </c>
      <c r="R677" s="229">
        <f>Q677*H677</f>
        <v>0</v>
      </c>
      <c r="S677" s="229">
        <v>0</v>
      </c>
      <c r="T677" s="230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31" t="s">
        <v>318</v>
      </c>
      <c r="AT677" s="231" t="s">
        <v>124</v>
      </c>
      <c r="AU677" s="231" t="s">
        <v>129</v>
      </c>
      <c r="AY677" s="17" t="s">
        <v>118</v>
      </c>
      <c r="BE677" s="232">
        <f>IF(N677="základní",J677,0)</f>
        <v>0</v>
      </c>
      <c r="BF677" s="232">
        <f>IF(N677="snížená",J677,0)</f>
        <v>0</v>
      </c>
      <c r="BG677" s="232">
        <f>IF(N677="zákl. přenesená",J677,0)</f>
        <v>0</v>
      </c>
      <c r="BH677" s="232">
        <f>IF(N677="sníž. přenesená",J677,0)</f>
        <v>0</v>
      </c>
      <c r="BI677" s="232">
        <f>IF(N677="nulová",J677,0)</f>
        <v>0</v>
      </c>
      <c r="BJ677" s="17" t="s">
        <v>129</v>
      </c>
      <c r="BK677" s="232">
        <f>ROUND(I677*H677,2)</f>
        <v>0</v>
      </c>
      <c r="BL677" s="17" t="s">
        <v>318</v>
      </c>
      <c r="BM677" s="231" t="s">
        <v>975</v>
      </c>
    </row>
    <row r="678" s="13" customFormat="1">
      <c r="A678" s="13"/>
      <c r="B678" s="243"/>
      <c r="C678" s="244"/>
      <c r="D678" s="233" t="s">
        <v>217</v>
      </c>
      <c r="E678" s="245" t="s">
        <v>1</v>
      </c>
      <c r="F678" s="246" t="s">
        <v>229</v>
      </c>
      <c r="G678" s="244"/>
      <c r="H678" s="245" t="s">
        <v>1</v>
      </c>
      <c r="I678" s="247"/>
      <c r="J678" s="244"/>
      <c r="K678" s="244"/>
      <c r="L678" s="248"/>
      <c r="M678" s="249"/>
      <c r="N678" s="250"/>
      <c r="O678" s="250"/>
      <c r="P678" s="250"/>
      <c r="Q678" s="250"/>
      <c r="R678" s="250"/>
      <c r="S678" s="250"/>
      <c r="T678" s="25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2" t="s">
        <v>217</v>
      </c>
      <c r="AU678" s="252" t="s">
        <v>129</v>
      </c>
      <c r="AV678" s="13" t="s">
        <v>82</v>
      </c>
      <c r="AW678" s="13" t="s">
        <v>30</v>
      </c>
      <c r="AX678" s="13" t="s">
        <v>74</v>
      </c>
      <c r="AY678" s="252" t="s">
        <v>118</v>
      </c>
    </row>
    <row r="679" s="13" customFormat="1">
      <c r="A679" s="13"/>
      <c r="B679" s="243"/>
      <c r="C679" s="244"/>
      <c r="D679" s="233" t="s">
        <v>217</v>
      </c>
      <c r="E679" s="245" t="s">
        <v>1</v>
      </c>
      <c r="F679" s="246" t="s">
        <v>230</v>
      </c>
      <c r="G679" s="244"/>
      <c r="H679" s="245" t="s">
        <v>1</v>
      </c>
      <c r="I679" s="247"/>
      <c r="J679" s="244"/>
      <c r="K679" s="244"/>
      <c r="L679" s="248"/>
      <c r="M679" s="249"/>
      <c r="N679" s="250"/>
      <c r="O679" s="250"/>
      <c r="P679" s="250"/>
      <c r="Q679" s="250"/>
      <c r="R679" s="250"/>
      <c r="S679" s="250"/>
      <c r="T679" s="25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2" t="s">
        <v>217</v>
      </c>
      <c r="AU679" s="252" t="s">
        <v>129</v>
      </c>
      <c r="AV679" s="13" t="s">
        <v>82</v>
      </c>
      <c r="AW679" s="13" t="s">
        <v>30</v>
      </c>
      <c r="AX679" s="13" t="s">
        <v>74</v>
      </c>
      <c r="AY679" s="252" t="s">
        <v>118</v>
      </c>
    </row>
    <row r="680" s="14" customFormat="1">
      <c r="A680" s="14"/>
      <c r="B680" s="253"/>
      <c r="C680" s="254"/>
      <c r="D680" s="233" t="s">
        <v>217</v>
      </c>
      <c r="E680" s="255" t="s">
        <v>1</v>
      </c>
      <c r="F680" s="256" t="s">
        <v>382</v>
      </c>
      <c r="G680" s="254"/>
      <c r="H680" s="257">
        <v>20.75</v>
      </c>
      <c r="I680" s="258"/>
      <c r="J680" s="254"/>
      <c r="K680" s="254"/>
      <c r="L680" s="259"/>
      <c r="M680" s="260"/>
      <c r="N680" s="261"/>
      <c r="O680" s="261"/>
      <c r="P680" s="261"/>
      <c r="Q680" s="261"/>
      <c r="R680" s="261"/>
      <c r="S680" s="261"/>
      <c r="T680" s="26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63" t="s">
        <v>217</v>
      </c>
      <c r="AU680" s="263" t="s">
        <v>129</v>
      </c>
      <c r="AV680" s="14" t="s">
        <v>129</v>
      </c>
      <c r="AW680" s="14" t="s">
        <v>30</v>
      </c>
      <c r="AX680" s="14" t="s">
        <v>74</v>
      </c>
      <c r="AY680" s="263" t="s">
        <v>118</v>
      </c>
    </row>
    <row r="681" s="13" customFormat="1">
      <c r="A681" s="13"/>
      <c r="B681" s="243"/>
      <c r="C681" s="244"/>
      <c r="D681" s="233" t="s">
        <v>217</v>
      </c>
      <c r="E681" s="245" t="s">
        <v>1</v>
      </c>
      <c r="F681" s="246" t="s">
        <v>234</v>
      </c>
      <c r="G681" s="244"/>
      <c r="H681" s="245" t="s">
        <v>1</v>
      </c>
      <c r="I681" s="247"/>
      <c r="J681" s="244"/>
      <c r="K681" s="244"/>
      <c r="L681" s="248"/>
      <c r="M681" s="249"/>
      <c r="N681" s="250"/>
      <c r="O681" s="250"/>
      <c r="P681" s="250"/>
      <c r="Q681" s="250"/>
      <c r="R681" s="250"/>
      <c r="S681" s="250"/>
      <c r="T681" s="25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2" t="s">
        <v>217</v>
      </c>
      <c r="AU681" s="252" t="s">
        <v>129</v>
      </c>
      <c r="AV681" s="13" t="s">
        <v>82</v>
      </c>
      <c r="AW681" s="13" t="s">
        <v>30</v>
      </c>
      <c r="AX681" s="13" t="s">
        <v>74</v>
      </c>
      <c r="AY681" s="252" t="s">
        <v>118</v>
      </c>
    </row>
    <row r="682" s="14" customFormat="1">
      <c r="A682" s="14"/>
      <c r="B682" s="253"/>
      <c r="C682" s="254"/>
      <c r="D682" s="233" t="s">
        <v>217</v>
      </c>
      <c r="E682" s="255" t="s">
        <v>1</v>
      </c>
      <c r="F682" s="256" t="s">
        <v>383</v>
      </c>
      <c r="G682" s="254"/>
      <c r="H682" s="257">
        <v>16.600000000000001</v>
      </c>
      <c r="I682" s="258"/>
      <c r="J682" s="254"/>
      <c r="K682" s="254"/>
      <c r="L682" s="259"/>
      <c r="M682" s="260"/>
      <c r="N682" s="261"/>
      <c r="O682" s="261"/>
      <c r="P682" s="261"/>
      <c r="Q682" s="261"/>
      <c r="R682" s="261"/>
      <c r="S682" s="261"/>
      <c r="T682" s="262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3" t="s">
        <v>217</v>
      </c>
      <c r="AU682" s="263" t="s">
        <v>129</v>
      </c>
      <c r="AV682" s="14" t="s">
        <v>129</v>
      </c>
      <c r="AW682" s="14" t="s">
        <v>30</v>
      </c>
      <c r="AX682" s="14" t="s">
        <v>74</v>
      </c>
      <c r="AY682" s="263" t="s">
        <v>118</v>
      </c>
    </row>
    <row r="683" s="13" customFormat="1">
      <c r="A683" s="13"/>
      <c r="B683" s="243"/>
      <c r="C683" s="244"/>
      <c r="D683" s="233" t="s">
        <v>217</v>
      </c>
      <c r="E683" s="245" t="s">
        <v>1</v>
      </c>
      <c r="F683" s="246" t="s">
        <v>976</v>
      </c>
      <c r="G683" s="244"/>
      <c r="H683" s="245" t="s">
        <v>1</v>
      </c>
      <c r="I683" s="247"/>
      <c r="J683" s="244"/>
      <c r="K683" s="244"/>
      <c r="L683" s="248"/>
      <c r="M683" s="249"/>
      <c r="N683" s="250"/>
      <c r="O683" s="250"/>
      <c r="P683" s="250"/>
      <c r="Q683" s="250"/>
      <c r="R683" s="250"/>
      <c r="S683" s="250"/>
      <c r="T683" s="25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2" t="s">
        <v>217</v>
      </c>
      <c r="AU683" s="252" t="s">
        <v>129</v>
      </c>
      <c r="AV683" s="13" t="s">
        <v>82</v>
      </c>
      <c r="AW683" s="13" t="s">
        <v>30</v>
      </c>
      <c r="AX683" s="13" t="s">
        <v>74</v>
      </c>
      <c r="AY683" s="252" t="s">
        <v>118</v>
      </c>
    </row>
    <row r="684" s="14" customFormat="1">
      <c r="A684" s="14"/>
      <c r="B684" s="253"/>
      <c r="C684" s="254"/>
      <c r="D684" s="233" t="s">
        <v>217</v>
      </c>
      <c r="E684" s="255" t="s">
        <v>1</v>
      </c>
      <c r="F684" s="256" t="s">
        <v>977</v>
      </c>
      <c r="G684" s="254"/>
      <c r="H684" s="257">
        <v>17.25</v>
      </c>
      <c r="I684" s="258"/>
      <c r="J684" s="254"/>
      <c r="K684" s="254"/>
      <c r="L684" s="259"/>
      <c r="M684" s="260"/>
      <c r="N684" s="261"/>
      <c r="O684" s="261"/>
      <c r="P684" s="261"/>
      <c r="Q684" s="261"/>
      <c r="R684" s="261"/>
      <c r="S684" s="261"/>
      <c r="T684" s="26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3" t="s">
        <v>217</v>
      </c>
      <c r="AU684" s="263" t="s">
        <v>129</v>
      </c>
      <c r="AV684" s="14" t="s">
        <v>129</v>
      </c>
      <c r="AW684" s="14" t="s">
        <v>30</v>
      </c>
      <c r="AX684" s="14" t="s">
        <v>74</v>
      </c>
      <c r="AY684" s="263" t="s">
        <v>118</v>
      </c>
    </row>
    <row r="685" s="13" customFormat="1">
      <c r="A685" s="13"/>
      <c r="B685" s="243"/>
      <c r="C685" s="244"/>
      <c r="D685" s="233" t="s">
        <v>217</v>
      </c>
      <c r="E685" s="245" t="s">
        <v>1</v>
      </c>
      <c r="F685" s="246" t="s">
        <v>978</v>
      </c>
      <c r="G685" s="244"/>
      <c r="H685" s="245" t="s">
        <v>1</v>
      </c>
      <c r="I685" s="247"/>
      <c r="J685" s="244"/>
      <c r="K685" s="244"/>
      <c r="L685" s="248"/>
      <c r="M685" s="249"/>
      <c r="N685" s="250"/>
      <c r="O685" s="250"/>
      <c r="P685" s="250"/>
      <c r="Q685" s="250"/>
      <c r="R685" s="250"/>
      <c r="S685" s="250"/>
      <c r="T685" s="251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52" t="s">
        <v>217</v>
      </c>
      <c r="AU685" s="252" t="s">
        <v>129</v>
      </c>
      <c r="AV685" s="13" t="s">
        <v>82</v>
      </c>
      <c r="AW685" s="13" t="s">
        <v>30</v>
      </c>
      <c r="AX685" s="13" t="s">
        <v>74</v>
      </c>
      <c r="AY685" s="252" t="s">
        <v>118</v>
      </c>
    </row>
    <row r="686" s="14" customFormat="1">
      <c r="A686" s="14"/>
      <c r="B686" s="253"/>
      <c r="C686" s="254"/>
      <c r="D686" s="233" t="s">
        <v>217</v>
      </c>
      <c r="E686" s="255" t="s">
        <v>1</v>
      </c>
      <c r="F686" s="256" t="s">
        <v>979</v>
      </c>
      <c r="G686" s="254"/>
      <c r="H686" s="257">
        <v>13.75</v>
      </c>
      <c r="I686" s="258"/>
      <c r="J686" s="254"/>
      <c r="K686" s="254"/>
      <c r="L686" s="259"/>
      <c r="M686" s="260"/>
      <c r="N686" s="261"/>
      <c r="O686" s="261"/>
      <c r="P686" s="261"/>
      <c r="Q686" s="261"/>
      <c r="R686" s="261"/>
      <c r="S686" s="261"/>
      <c r="T686" s="262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63" t="s">
        <v>217</v>
      </c>
      <c r="AU686" s="263" t="s">
        <v>129</v>
      </c>
      <c r="AV686" s="14" t="s">
        <v>129</v>
      </c>
      <c r="AW686" s="14" t="s">
        <v>30</v>
      </c>
      <c r="AX686" s="14" t="s">
        <v>74</v>
      </c>
      <c r="AY686" s="263" t="s">
        <v>118</v>
      </c>
    </row>
    <row r="687" s="15" customFormat="1">
      <c r="A687" s="15"/>
      <c r="B687" s="264"/>
      <c r="C687" s="265"/>
      <c r="D687" s="233" t="s">
        <v>217</v>
      </c>
      <c r="E687" s="266" t="s">
        <v>1</v>
      </c>
      <c r="F687" s="267" t="s">
        <v>224</v>
      </c>
      <c r="G687" s="265"/>
      <c r="H687" s="268">
        <v>68.349999999999994</v>
      </c>
      <c r="I687" s="269"/>
      <c r="J687" s="265"/>
      <c r="K687" s="265"/>
      <c r="L687" s="270"/>
      <c r="M687" s="271"/>
      <c r="N687" s="272"/>
      <c r="O687" s="272"/>
      <c r="P687" s="272"/>
      <c r="Q687" s="272"/>
      <c r="R687" s="272"/>
      <c r="S687" s="272"/>
      <c r="T687" s="273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74" t="s">
        <v>217</v>
      </c>
      <c r="AU687" s="274" t="s">
        <v>129</v>
      </c>
      <c r="AV687" s="15" t="s">
        <v>141</v>
      </c>
      <c r="AW687" s="15" t="s">
        <v>30</v>
      </c>
      <c r="AX687" s="15" t="s">
        <v>82</v>
      </c>
      <c r="AY687" s="274" t="s">
        <v>118</v>
      </c>
    </row>
    <row r="688" s="2" customFormat="1" ht="16.5" customHeight="1">
      <c r="A688" s="38"/>
      <c r="B688" s="39"/>
      <c r="C688" s="219" t="s">
        <v>980</v>
      </c>
      <c r="D688" s="219" t="s">
        <v>124</v>
      </c>
      <c r="E688" s="220" t="s">
        <v>981</v>
      </c>
      <c r="F688" s="221" t="s">
        <v>982</v>
      </c>
      <c r="G688" s="222" t="s">
        <v>227</v>
      </c>
      <c r="H688" s="223">
        <v>68.349999999999994</v>
      </c>
      <c r="I688" s="224"/>
      <c r="J688" s="225">
        <f>ROUND(I688*H688,2)</f>
        <v>0</v>
      </c>
      <c r="K688" s="226"/>
      <c r="L688" s="44"/>
      <c r="M688" s="227" t="s">
        <v>1</v>
      </c>
      <c r="N688" s="228" t="s">
        <v>40</v>
      </c>
      <c r="O688" s="91"/>
      <c r="P688" s="229">
        <f>O688*H688</f>
        <v>0</v>
      </c>
      <c r="Q688" s="229">
        <v>0.00029999999999999997</v>
      </c>
      <c r="R688" s="229">
        <f>Q688*H688</f>
        <v>0.020504999999999995</v>
      </c>
      <c r="S688" s="229">
        <v>0</v>
      </c>
      <c r="T688" s="230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31" t="s">
        <v>318</v>
      </c>
      <c r="AT688" s="231" t="s">
        <v>124</v>
      </c>
      <c r="AU688" s="231" t="s">
        <v>129</v>
      </c>
      <c r="AY688" s="17" t="s">
        <v>118</v>
      </c>
      <c r="BE688" s="232">
        <f>IF(N688="základní",J688,0)</f>
        <v>0</v>
      </c>
      <c r="BF688" s="232">
        <f>IF(N688="snížená",J688,0)</f>
        <v>0</v>
      </c>
      <c r="BG688" s="232">
        <f>IF(N688="zákl. přenesená",J688,0)</f>
        <v>0</v>
      </c>
      <c r="BH688" s="232">
        <f>IF(N688="sníž. přenesená",J688,0)</f>
        <v>0</v>
      </c>
      <c r="BI688" s="232">
        <f>IF(N688="nulová",J688,0)</f>
        <v>0</v>
      </c>
      <c r="BJ688" s="17" t="s">
        <v>129</v>
      </c>
      <c r="BK688" s="232">
        <f>ROUND(I688*H688,2)</f>
        <v>0</v>
      </c>
      <c r="BL688" s="17" t="s">
        <v>318</v>
      </c>
      <c r="BM688" s="231" t="s">
        <v>983</v>
      </c>
    </row>
    <row r="689" s="2" customFormat="1" ht="24.15" customHeight="1">
      <c r="A689" s="38"/>
      <c r="B689" s="39"/>
      <c r="C689" s="219" t="s">
        <v>984</v>
      </c>
      <c r="D689" s="219" t="s">
        <v>124</v>
      </c>
      <c r="E689" s="220" t="s">
        <v>985</v>
      </c>
      <c r="F689" s="221" t="s">
        <v>986</v>
      </c>
      <c r="G689" s="222" t="s">
        <v>227</v>
      </c>
      <c r="H689" s="223">
        <v>68.349999999999994</v>
      </c>
      <c r="I689" s="224"/>
      <c r="J689" s="225">
        <f>ROUND(I689*H689,2)</f>
        <v>0</v>
      </c>
      <c r="K689" s="226"/>
      <c r="L689" s="44"/>
      <c r="M689" s="227" t="s">
        <v>1</v>
      </c>
      <c r="N689" s="228" t="s">
        <v>40</v>
      </c>
      <c r="O689" s="91"/>
      <c r="P689" s="229">
        <f>O689*H689</f>
        <v>0</v>
      </c>
      <c r="Q689" s="229">
        <v>0.025499999999999998</v>
      </c>
      <c r="R689" s="229">
        <f>Q689*H689</f>
        <v>1.7429249999999998</v>
      </c>
      <c r="S689" s="229">
        <v>0</v>
      </c>
      <c r="T689" s="230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31" t="s">
        <v>318</v>
      </c>
      <c r="AT689" s="231" t="s">
        <v>124</v>
      </c>
      <c r="AU689" s="231" t="s">
        <v>129</v>
      </c>
      <c r="AY689" s="17" t="s">
        <v>118</v>
      </c>
      <c r="BE689" s="232">
        <f>IF(N689="základní",J689,0)</f>
        <v>0</v>
      </c>
      <c r="BF689" s="232">
        <f>IF(N689="snížená",J689,0)</f>
        <v>0</v>
      </c>
      <c r="BG689" s="232">
        <f>IF(N689="zákl. přenesená",J689,0)</f>
        <v>0</v>
      </c>
      <c r="BH689" s="232">
        <f>IF(N689="sníž. přenesená",J689,0)</f>
        <v>0</v>
      </c>
      <c r="BI689" s="232">
        <f>IF(N689="nulová",J689,0)</f>
        <v>0</v>
      </c>
      <c r="BJ689" s="17" t="s">
        <v>129</v>
      </c>
      <c r="BK689" s="232">
        <f>ROUND(I689*H689,2)</f>
        <v>0</v>
      </c>
      <c r="BL689" s="17" t="s">
        <v>318</v>
      </c>
      <c r="BM689" s="231" t="s">
        <v>987</v>
      </c>
    </row>
    <row r="690" s="2" customFormat="1" ht="33" customHeight="1">
      <c r="A690" s="38"/>
      <c r="B690" s="39"/>
      <c r="C690" s="219" t="s">
        <v>988</v>
      </c>
      <c r="D690" s="219" t="s">
        <v>124</v>
      </c>
      <c r="E690" s="220" t="s">
        <v>989</v>
      </c>
      <c r="F690" s="221" t="s">
        <v>990</v>
      </c>
      <c r="G690" s="222" t="s">
        <v>245</v>
      </c>
      <c r="H690" s="223">
        <v>89</v>
      </c>
      <c r="I690" s="224"/>
      <c r="J690" s="225">
        <f>ROUND(I690*H690,2)</f>
        <v>0</v>
      </c>
      <c r="K690" s="226"/>
      <c r="L690" s="44"/>
      <c r="M690" s="227" t="s">
        <v>1</v>
      </c>
      <c r="N690" s="228" t="s">
        <v>40</v>
      </c>
      <c r="O690" s="91"/>
      <c r="P690" s="229">
        <f>O690*H690</f>
        <v>0</v>
      </c>
      <c r="Q690" s="229">
        <v>0.00042999999999999999</v>
      </c>
      <c r="R690" s="229">
        <f>Q690*H690</f>
        <v>0.038269999999999998</v>
      </c>
      <c r="S690" s="229">
        <v>0</v>
      </c>
      <c r="T690" s="230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31" t="s">
        <v>318</v>
      </c>
      <c r="AT690" s="231" t="s">
        <v>124</v>
      </c>
      <c r="AU690" s="231" t="s">
        <v>129</v>
      </c>
      <c r="AY690" s="17" t="s">
        <v>118</v>
      </c>
      <c r="BE690" s="232">
        <f>IF(N690="základní",J690,0)</f>
        <v>0</v>
      </c>
      <c r="BF690" s="232">
        <f>IF(N690="snížená",J690,0)</f>
        <v>0</v>
      </c>
      <c r="BG690" s="232">
        <f>IF(N690="zákl. přenesená",J690,0)</f>
        <v>0</v>
      </c>
      <c r="BH690" s="232">
        <f>IF(N690="sníž. přenesená",J690,0)</f>
        <v>0</v>
      </c>
      <c r="BI690" s="232">
        <f>IF(N690="nulová",J690,0)</f>
        <v>0</v>
      </c>
      <c r="BJ690" s="17" t="s">
        <v>129</v>
      </c>
      <c r="BK690" s="232">
        <f>ROUND(I690*H690,2)</f>
        <v>0</v>
      </c>
      <c r="BL690" s="17" t="s">
        <v>318</v>
      </c>
      <c r="BM690" s="231" t="s">
        <v>991</v>
      </c>
    </row>
    <row r="691" s="13" customFormat="1">
      <c r="A691" s="13"/>
      <c r="B691" s="243"/>
      <c r="C691" s="244"/>
      <c r="D691" s="233" t="s">
        <v>217</v>
      </c>
      <c r="E691" s="245" t="s">
        <v>1</v>
      </c>
      <c r="F691" s="246" t="s">
        <v>229</v>
      </c>
      <c r="G691" s="244"/>
      <c r="H691" s="245" t="s">
        <v>1</v>
      </c>
      <c r="I691" s="247"/>
      <c r="J691" s="244"/>
      <c r="K691" s="244"/>
      <c r="L691" s="248"/>
      <c r="M691" s="249"/>
      <c r="N691" s="250"/>
      <c r="O691" s="250"/>
      <c r="P691" s="250"/>
      <c r="Q691" s="250"/>
      <c r="R691" s="250"/>
      <c r="S691" s="250"/>
      <c r="T691" s="25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2" t="s">
        <v>217</v>
      </c>
      <c r="AU691" s="252" t="s">
        <v>129</v>
      </c>
      <c r="AV691" s="13" t="s">
        <v>82</v>
      </c>
      <c r="AW691" s="13" t="s">
        <v>30</v>
      </c>
      <c r="AX691" s="13" t="s">
        <v>74</v>
      </c>
      <c r="AY691" s="252" t="s">
        <v>118</v>
      </c>
    </row>
    <row r="692" s="13" customFormat="1">
      <c r="A692" s="13"/>
      <c r="B692" s="243"/>
      <c r="C692" s="244"/>
      <c r="D692" s="233" t="s">
        <v>217</v>
      </c>
      <c r="E692" s="245" t="s">
        <v>1</v>
      </c>
      <c r="F692" s="246" t="s">
        <v>992</v>
      </c>
      <c r="G692" s="244"/>
      <c r="H692" s="245" t="s">
        <v>1</v>
      </c>
      <c r="I692" s="247"/>
      <c r="J692" s="244"/>
      <c r="K692" s="244"/>
      <c r="L692" s="248"/>
      <c r="M692" s="249"/>
      <c r="N692" s="250"/>
      <c r="O692" s="250"/>
      <c r="P692" s="250"/>
      <c r="Q692" s="250"/>
      <c r="R692" s="250"/>
      <c r="S692" s="250"/>
      <c r="T692" s="251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2" t="s">
        <v>217</v>
      </c>
      <c r="AU692" s="252" t="s">
        <v>129</v>
      </c>
      <c r="AV692" s="13" t="s">
        <v>82</v>
      </c>
      <c r="AW692" s="13" t="s">
        <v>30</v>
      </c>
      <c r="AX692" s="13" t="s">
        <v>74</v>
      </c>
      <c r="AY692" s="252" t="s">
        <v>118</v>
      </c>
    </row>
    <row r="693" s="14" customFormat="1">
      <c r="A693" s="14"/>
      <c r="B693" s="253"/>
      <c r="C693" s="254"/>
      <c r="D693" s="233" t="s">
        <v>217</v>
      </c>
      <c r="E693" s="255" t="s">
        <v>1</v>
      </c>
      <c r="F693" s="256" t="s">
        <v>993</v>
      </c>
      <c r="G693" s="254"/>
      <c r="H693" s="257">
        <v>29.5</v>
      </c>
      <c r="I693" s="258"/>
      <c r="J693" s="254"/>
      <c r="K693" s="254"/>
      <c r="L693" s="259"/>
      <c r="M693" s="260"/>
      <c r="N693" s="261"/>
      <c r="O693" s="261"/>
      <c r="P693" s="261"/>
      <c r="Q693" s="261"/>
      <c r="R693" s="261"/>
      <c r="S693" s="261"/>
      <c r="T693" s="262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63" t="s">
        <v>217</v>
      </c>
      <c r="AU693" s="263" t="s">
        <v>129</v>
      </c>
      <c r="AV693" s="14" t="s">
        <v>129</v>
      </c>
      <c r="AW693" s="14" t="s">
        <v>30</v>
      </c>
      <c r="AX693" s="14" t="s">
        <v>74</v>
      </c>
      <c r="AY693" s="263" t="s">
        <v>118</v>
      </c>
    </row>
    <row r="694" s="13" customFormat="1">
      <c r="A694" s="13"/>
      <c r="B694" s="243"/>
      <c r="C694" s="244"/>
      <c r="D694" s="233" t="s">
        <v>217</v>
      </c>
      <c r="E694" s="245" t="s">
        <v>1</v>
      </c>
      <c r="F694" s="246" t="s">
        <v>994</v>
      </c>
      <c r="G694" s="244"/>
      <c r="H694" s="245" t="s">
        <v>1</v>
      </c>
      <c r="I694" s="247"/>
      <c r="J694" s="244"/>
      <c r="K694" s="244"/>
      <c r="L694" s="248"/>
      <c r="M694" s="249"/>
      <c r="N694" s="250"/>
      <c r="O694" s="250"/>
      <c r="P694" s="250"/>
      <c r="Q694" s="250"/>
      <c r="R694" s="250"/>
      <c r="S694" s="250"/>
      <c r="T694" s="251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2" t="s">
        <v>217</v>
      </c>
      <c r="AU694" s="252" t="s">
        <v>129</v>
      </c>
      <c r="AV694" s="13" t="s">
        <v>82</v>
      </c>
      <c r="AW694" s="13" t="s">
        <v>30</v>
      </c>
      <c r="AX694" s="13" t="s">
        <v>74</v>
      </c>
      <c r="AY694" s="252" t="s">
        <v>118</v>
      </c>
    </row>
    <row r="695" s="14" customFormat="1">
      <c r="A695" s="14"/>
      <c r="B695" s="253"/>
      <c r="C695" s="254"/>
      <c r="D695" s="233" t="s">
        <v>217</v>
      </c>
      <c r="E695" s="255" t="s">
        <v>1</v>
      </c>
      <c r="F695" s="256" t="s">
        <v>995</v>
      </c>
      <c r="G695" s="254"/>
      <c r="H695" s="257">
        <v>23.5</v>
      </c>
      <c r="I695" s="258"/>
      <c r="J695" s="254"/>
      <c r="K695" s="254"/>
      <c r="L695" s="259"/>
      <c r="M695" s="260"/>
      <c r="N695" s="261"/>
      <c r="O695" s="261"/>
      <c r="P695" s="261"/>
      <c r="Q695" s="261"/>
      <c r="R695" s="261"/>
      <c r="S695" s="261"/>
      <c r="T695" s="262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3" t="s">
        <v>217</v>
      </c>
      <c r="AU695" s="263" t="s">
        <v>129</v>
      </c>
      <c r="AV695" s="14" t="s">
        <v>129</v>
      </c>
      <c r="AW695" s="14" t="s">
        <v>30</v>
      </c>
      <c r="AX695" s="14" t="s">
        <v>74</v>
      </c>
      <c r="AY695" s="263" t="s">
        <v>118</v>
      </c>
    </row>
    <row r="696" s="13" customFormat="1">
      <c r="A696" s="13"/>
      <c r="B696" s="243"/>
      <c r="C696" s="244"/>
      <c r="D696" s="233" t="s">
        <v>217</v>
      </c>
      <c r="E696" s="245" t="s">
        <v>1</v>
      </c>
      <c r="F696" s="246" t="s">
        <v>996</v>
      </c>
      <c r="G696" s="244"/>
      <c r="H696" s="245" t="s">
        <v>1</v>
      </c>
      <c r="I696" s="247"/>
      <c r="J696" s="244"/>
      <c r="K696" s="244"/>
      <c r="L696" s="248"/>
      <c r="M696" s="249"/>
      <c r="N696" s="250"/>
      <c r="O696" s="250"/>
      <c r="P696" s="250"/>
      <c r="Q696" s="250"/>
      <c r="R696" s="250"/>
      <c r="S696" s="250"/>
      <c r="T696" s="25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52" t="s">
        <v>217</v>
      </c>
      <c r="AU696" s="252" t="s">
        <v>129</v>
      </c>
      <c r="AV696" s="13" t="s">
        <v>82</v>
      </c>
      <c r="AW696" s="13" t="s">
        <v>30</v>
      </c>
      <c r="AX696" s="13" t="s">
        <v>74</v>
      </c>
      <c r="AY696" s="252" t="s">
        <v>118</v>
      </c>
    </row>
    <row r="697" s="14" customFormat="1">
      <c r="A697" s="14"/>
      <c r="B697" s="253"/>
      <c r="C697" s="254"/>
      <c r="D697" s="233" t="s">
        <v>217</v>
      </c>
      <c r="E697" s="255" t="s">
        <v>1</v>
      </c>
      <c r="F697" s="256" t="s">
        <v>997</v>
      </c>
      <c r="G697" s="254"/>
      <c r="H697" s="257">
        <v>20</v>
      </c>
      <c r="I697" s="258"/>
      <c r="J697" s="254"/>
      <c r="K697" s="254"/>
      <c r="L697" s="259"/>
      <c r="M697" s="260"/>
      <c r="N697" s="261"/>
      <c r="O697" s="261"/>
      <c r="P697" s="261"/>
      <c r="Q697" s="261"/>
      <c r="R697" s="261"/>
      <c r="S697" s="261"/>
      <c r="T697" s="26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63" t="s">
        <v>217</v>
      </c>
      <c r="AU697" s="263" t="s">
        <v>129</v>
      </c>
      <c r="AV697" s="14" t="s">
        <v>129</v>
      </c>
      <c r="AW697" s="14" t="s">
        <v>30</v>
      </c>
      <c r="AX697" s="14" t="s">
        <v>74</v>
      </c>
      <c r="AY697" s="263" t="s">
        <v>118</v>
      </c>
    </row>
    <row r="698" s="13" customFormat="1">
      <c r="A698" s="13"/>
      <c r="B698" s="243"/>
      <c r="C698" s="244"/>
      <c r="D698" s="233" t="s">
        <v>217</v>
      </c>
      <c r="E698" s="245" t="s">
        <v>1</v>
      </c>
      <c r="F698" s="246" t="s">
        <v>998</v>
      </c>
      <c r="G698" s="244"/>
      <c r="H698" s="245" t="s">
        <v>1</v>
      </c>
      <c r="I698" s="247"/>
      <c r="J698" s="244"/>
      <c r="K698" s="244"/>
      <c r="L698" s="248"/>
      <c r="M698" s="249"/>
      <c r="N698" s="250"/>
      <c r="O698" s="250"/>
      <c r="P698" s="250"/>
      <c r="Q698" s="250"/>
      <c r="R698" s="250"/>
      <c r="S698" s="250"/>
      <c r="T698" s="25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2" t="s">
        <v>217</v>
      </c>
      <c r="AU698" s="252" t="s">
        <v>129</v>
      </c>
      <c r="AV698" s="13" t="s">
        <v>82</v>
      </c>
      <c r="AW698" s="13" t="s">
        <v>30</v>
      </c>
      <c r="AX698" s="13" t="s">
        <v>74</v>
      </c>
      <c r="AY698" s="252" t="s">
        <v>118</v>
      </c>
    </row>
    <row r="699" s="14" customFormat="1">
      <c r="A699" s="14"/>
      <c r="B699" s="253"/>
      <c r="C699" s="254"/>
      <c r="D699" s="233" t="s">
        <v>217</v>
      </c>
      <c r="E699" s="255" t="s">
        <v>1</v>
      </c>
      <c r="F699" s="256" t="s">
        <v>999</v>
      </c>
      <c r="G699" s="254"/>
      <c r="H699" s="257">
        <v>16</v>
      </c>
      <c r="I699" s="258"/>
      <c r="J699" s="254"/>
      <c r="K699" s="254"/>
      <c r="L699" s="259"/>
      <c r="M699" s="260"/>
      <c r="N699" s="261"/>
      <c r="O699" s="261"/>
      <c r="P699" s="261"/>
      <c r="Q699" s="261"/>
      <c r="R699" s="261"/>
      <c r="S699" s="261"/>
      <c r="T699" s="262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3" t="s">
        <v>217</v>
      </c>
      <c r="AU699" s="263" t="s">
        <v>129</v>
      </c>
      <c r="AV699" s="14" t="s">
        <v>129</v>
      </c>
      <c r="AW699" s="14" t="s">
        <v>30</v>
      </c>
      <c r="AX699" s="14" t="s">
        <v>74</v>
      </c>
      <c r="AY699" s="263" t="s">
        <v>118</v>
      </c>
    </row>
    <row r="700" s="15" customFormat="1">
      <c r="A700" s="15"/>
      <c r="B700" s="264"/>
      <c r="C700" s="265"/>
      <c r="D700" s="233" t="s">
        <v>217</v>
      </c>
      <c r="E700" s="266" t="s">
        <v>1</v>
      </c>
      <c r="F700" s="267" t="s">
        <v>224</v>
      </c>
      <c r="G700" s="265"/>
      <c r="H700" s="268">
        <v>89</v>
      </c>
      <c r="I700" s="269"/>
      <c r="J700" s="265"/>
      <c r="K700" s="265"/>
      <c r="L700" s="270"/>
      <c r="M700" s="271"/>
      <c r="N700" s="272"/>
      <c r="O700" s="272"/>
      <c r="P700" s="272"/>
      <c r="Q700" s="272"/>
      <c r="R700" s="272"/>
      <c r="S700" s="272"/>
      <c r="T700" s="273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74" t="s">
        <v>217</v>
      </c>
      <c r="AU700" s="274" t="s">
        <v>129</v>
      </c>
      <c r="AV700" s="15" t="s">
        <v>141</v>
      </c>
      <c r="AW700" s="15" t="s">
        <v>30</v>
      </c>
      <c r="AX700" s="15" t="s">
        <v>82</v>
      </c>
      <c r="AY700" s="274" t="s">
        <v>118</v>
      </c>
    </row>
    <row r="701" s="2" customFormat="1" ht="33" customHeight="1">
      <c r="A701" s="38"/>
      <c r="B701" s="39"/>
      <c r="C701" s="219" t="s">
        <v>1000</v>
      </c>
      <c r="D701" s="219" t="s">
        <v>124</v>
      </c>
      <c r="E701" s="220" t="s">
        <v>1001</v>
      </c>
      <c r="F701" s="221" t="s">
        <v>1002</v>
      </c>
      <c r="G701" s="222" t="s">
        <v>227</v>
      </c>
      <c r="H701" s="223">
        <v>68.349999999999994</v>
      </c>
      <c r="I701" s="224"/>
      <c r="J701" s="225">
        <f>ROUND(I701*H701,2)</f>
        <v>0</v>
      </c>
      <c r="K701" s="226"/>
      <c r="L701" s="44"/>
      <c r="M701" s="227" t="s">
        <v>1</v>
      </c>
      <c r="N701" s="228" t="s">
        <v>40</v>
      </c>
      <c r="O701" s="91"/>
      <c r="P701" s="229">
        <f>O701*H701</f>
        <v>0</v>
      </c>
      <c r="Q701" s="229">
        <v>0.0060000000000000001</v>
      </c>
      <c r="R701" s="229">
        <f>Q701*H701</f>
        <v>0.41009999999999996</v>
      </c>
      <c r="S701" s="229">
        <v>0</v>
      </c>
      <c r="T701" s="230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31" t="s">
        <v>318</v>
      </c>
      <c r="AT701" s="231" t="s">
        <v>124</v>
      </c>
      <c r="AU701" s="231" t="s">
        <v>129</v>
      </c>
      <c r="AY701" s="17" t="s">
        <v>118</v>
      </c>
      <c r="BE701" s="232">
        <f>IF(N701="základní",J701,0)</f>
        <v>0</v>
      </c>
      <c r="BF701" s="232">
        <f>IF(N701="snížená",J701,0)</f>
        <v>0</v>
      </c>
      <c r="BG701" s="232">
        <f>IF(N701="zákl. přenesená",J701,0)</f>
        <v>0</v>
      </c>
      <c r="BH701" s="232">
        <f>IF(N701="sníž. přenesená",J701,0)</f>
        <v>0</v>
      </c>
      <c r="BI701" s="232">
        <f>IF(N701="nulová",J701,0)</f>
        <v>0</v>
      </c>
      <c r="BJ701" s="17" t="s">
        <v>129</v>
      </c>
      <c r="BK701" s="232">
        <f>ROUND(I701*H701,2)</f>
        <v>0</v>
      </c>
      <c r="BL701" s="17" t="s">
        <v>318</v>
      </c>
      <c r="BM701" s="231" t="s">
        <v>1003</v>
      </c>
    </row>
    <row r="702" s="13" customFormat="1">
      <c r="A702" s="13"/>
      <c r="B702" s="243"/>
      <c r="C702" s="244"/>
      <c r="D702" s="233" t="s">
        <v>217</v>
      </c>
      <c r="E702" s="245" t="s">
        <v>1</v>
      </c>
      <c r="F702" s="246" t="s">
        <v>229</v>
      </c>
      <c r="G702" s="244"/>
      <c r="H702" s="245" t="s">
        <v>1</v>
      </c>
      <c r="I702" s="247"/>
      <c r="J702" s="244"/>
      <c r="K702" s="244"/>
      <c r="L702" s="248"/>
      <c r="M702" s="249"/>
      <c r="N702" s="250"/>
      <c r="O702" s="250"/>
      <c r="P702" s="250"/>
      <c r="Q702" s="250"/>
      <c r="R702" s="250"/>
      <c r="S702" s="250"/>
      <c r="T702" s="251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2" t="s">
        <v>217</v>
      </c>
      <c r="AU702" s="252" t="s">
        <v>129</v>
      </c>
      <c r="AV702" s="13" t="s">
        <v>82</v>
      </c>
      <c r="AW702" s="13" t="s">
        <v>30</v>
      </c>
      <c r="AX702" s="13" t="s">
        <v>74</v>
      </c>
      <c r="AY702" s="252" t="s">
        <v>118</v>
      </c>
    </row>
    <row r="703" s="13" customFormat="1">
      <c r="A703" s="13"/>
      <c r="B703" s="243"/>
      <c r="C703" s="244"/>
      <c r="D703" s="233" t="s">
        <v>217</v>
      </c>
      <c r="E703" s="245" t="s">
        <v>1</v>
      </c>
      <c r="F703" s="246" t="s">
        <v>230</v>
      </c>
      <c r="G703" s="244"/>
      <c r="H703" s="245" t="s">
        <v>1</v>
      </c>
      <c r="I703" s="247"/>
      <c r="J703" s="244"/>
      <c r="K703" s="244"/>
      <c r="L703" s="248"/>
      <c r="M703" s="249"/>
      <c r="N703" s="250"/>
      <c r="O703" s="250"/>
      <c r="P703" s="250"/>
      <c r="Q703" s="250"/>
      <c r="R703" s="250"/>
      <c r="S703" s="250"/>
      <c r="T703" s="25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2" t="s">
        <v>217</v>
      </c>
      <c r="AU703" s="252" t="s">
        <v>129</v>
      </c>
      <c r="AV703" s="13" t="s">
        <v>82</v>
      </c>
      <c r="AW703" s="13" t="s">
        <v>30</v>
      </c>
      <c r="AX703" s="13" t="s">
        <v>74</v>
      </c>
      <c r="AY703" s="252" t="s">
        <v>118</v>
      </c>
    </row>
    <row r="704" s="14" customFormat="1">
      <c r="A704" s="14"/>
      <c r="B704" s="253"/>
      <c r="C704" s="254"/>
      <c r="D704" s="233" t="s">
        <v>217</v>
      </c>
      <c r="E704" s="255" t="s">
        <v>1</v>
      </c>
      <c r="F704" s="256" t="s">
        <v>382</v>
      </c>
      <c r="G704" s="254"/>
      <c r="H704" s="257">
        <v>20.75</v>
      </c>
      <c r="I704" s="258"/>
      <c r="J704" s="254"/>
      <c r="K704" s="254"/>
      <c r="L704" s="259"/>
      <c r="M704" s="260"/>
      <c r="N704" s="261"/>
      <c r="O704" s="261"/>
      <c r="P704" s="261"/>
      <c r="Q704" s="261"/>
      <c r="R704" s="261"/>
      <c r="S704" s="261"/>
      <c r="T704" s="262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3" t="s">
        <v>217</v>
      </c>
      <c r="AU704" s="263" t="s">
        <v>129</v>
      </c>
      <c r="AV704" s="14" t="s">
        <v>129</v>
      </c>
      <c r="AW704" s="14" t="s">
        <v>30</v>
      </c>
      <c r="AX704" s="14" t="s">
        <v>74</v>
      </c>
      <c r="AY704" s="263" t="s">
        <v>118</v>
      </c>
    </row>
    <row r="705" s="13" customFormat="1">
      <c r="A705" s="13"/>
      <c r="B705" s="243"/>
      <c r="C705" s="244"/>
      <c r="D705" s="233" t="s">
        <v>217</v>
      </c>
      <c r="E705" s="245" t="s">
        <v>1</v>
      </c>
      <c r="F705" s="246" t="s">
        <v>234</v>
      </c>
      <c r="G705" s="244"/>
      <c r="H705" s="245" t="s">
        <v>1</v>
      </c>
      <c r="I705" s="247"/>
      <c r="J705" s="244"/>
      <c r="K705" s="244"/>
      <c r="L705" s="248"/>
      <c r="M705" s="249"/>
      <c r="N705" s="250"/>
      <c r="O705" s="250"/>
      <c r="P705" s="250"/>
      <c r="Q705" s="250"/>
      <c r="R705" s="250"/>
      <c r="S705" s="250"/>
      <c r="T705" s="25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2" t="s">
        <v>217</v>
      </c>
      <c r="AU705" s="252" t="s">
        <v>129</v>
      </c>
      <c r="AV705" s="13" t="s">
        <v>82</v>
      </c>
      <c r="AW705" s="13" t="s">
        <v>30</v>
      </c>
      <c r="AX705" s="13" t="s">
        <v>74</v>
      </c>
      <c r="AY705" s="252" t="s">
        <v>118</v>
      </c>
    </row>
    <row r="706" s="14" customFormat="1">
      <c r="A706" s="14"/>
      <c r="B706" s="253"/>
      <c r="C706" s="254"/>
      <c r="D706" s="233" t="s">
        <v>217</v>
      </c>
      <c r="E706" s="255" t="s">
        <v>1</v>
      </c>
      <c r="F706" s="256" t="s">
        <v>383</v>
      </c>
      <c r="G706" s="254"/>
      <c r="H706" s="257">
        <v>16.600000000000001</v>
      </c>
      <c r="I706" s="258"/>
      <c r="J706" s="254"/>
      <c r="K706" s="254"/>
      <c r="L706" s="259"/>
      <c r="M706" s="260"/>
      <c r="N706" s="261"/>
      <c r="O706" s="261"/>
      <c r="P706" s="261"/>
      <c r="Q706" s="261"/>
      <c r="R706" s="261"/>
      <c r="S706" s="261"/>
      <c r="T706" s="26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3" t="s">
        <v>217</v>
      </c>
      <c r="AU706" s="263" t="s">
        <v>129</v>
      </c>
      <c r="AV706" s="14" t="s">
        <v>129</v>
      </c>
      <c r="AW706" s="14" t="s">
        <v>30</v>
      </c>
      <c r="AX706" s="14" t="s">
        <v>74</v>
      </c>
      <c r="AY706" s="263" t="s">
        <v>118</v>
      </c>
    </row>
    <row r="707" s="13" customFormat="1">
      <c r="A707" s="13"/>
      <c r="B707" s="243"/>
      <c r="C707" s="244"/>
      <c r="D707" s="233" t="s">
        <v>217</v>
      </c>
      <c r="E707" s="245" t="s">
        <v>1</v>
      </c>
      <c r="F707" s="246" t="s">
        <v>976</v>
      </c>
      <c r="G707" s="244"/>
      <c r="H707" s="245" t="s">
        <v>1</v>
      </c>
      <c r="I707" s="247"/>
      <c r="J707" s="244"/>
      <c r="K707" s="244"/>
      <c r="L707" s="248"/>
      <c r="M707" s="249"/>
      <c r="N707" s="250"/>
      <c r="O707" s="250"/>
      <c r="P707" s="250"/>
      <c r="Q707" s="250"/>
      <c r="R707" s="250"/>
      <c r="S707" s="250"/>
      <c r="T707" s="25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2" t="s">
        <v>217</v>
      </c>
      <c r="AU707" s="252" t="s">
        <v>129</v>
      </c>
      <c r="AV707" s="13" t="s">
        <v>82</v>
      </c>
      <c r="AW707" s="13" t="s">
        <v>30</v>
      </c>
      <c r="AX707" s="13" t="s">
        <v>74</v>
      </c>
      <c r="AY707" s="252" t="s">
        <v>118</v>
      </c>
    </row>
    <row r="708" s="14" customFormat="1">
      <c r="A708" s="14"/>
      <c r="B708" s="253"/>
      <c r="C708" s="254"/>
      <c r="D708" s="233" t="s">
        <v>217</v>
      </c>
      <c r="E708" s="255" t="s">
        <v>1</v>
      </c>
      <c r="F708" s="256" t="s">
        <v>977</v>
      </c>
      <c r="G708" s="254"/>
      <c r="H708" s="257">
        <v>17.25</v>
      </c>
      <c r="I708" s="258"/>
      <c r="J708" s="254"/>
      <c r="K708" s="254"/>
      <c r="L708" s="259"/>
      <c r="M708" s="260"/>
      <c r="N708" s="261"/>
      <c r="O708" s="261"/>
      <c r="P708" s="261"/>
      <c r="Q708" s="261"/>
      <c r="R708" s="261"/>
      <c r="S708" s="261"/>
      <c r="T708" s="26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3" t="s">
        <v>217</v>
      </c>
      <c r="AU708" s="263" t="s">
        <v>129</v>
      </c>
      <c r="AV708" s="14" t="s">
        <v>129</v>
      </c>
      <c r="AW708" s="14" t="s">
        <v>30</v>
      </c>
      <c r="AX708" s="14" t="s">
        <v>74</v>
      </c>
      <c r="AY708" s="263" t="s">
        <v>118</v>
      </c>
    </row>
    <row r="709" s="13" customFormat="1">
      <c r="A709" s="13"/>
      <c r="B709" s="243"/>
      <c r="C709" s="244"/>
      <c r="D709" s="233" t="s">
        <v>217</v>
      </c>
      <c r="E709" s="245" t="s">
        <v>1</v>
      </c>
      <c r="F709" s="246" t="s">
        <v>978</v>
      </c>
      <c r="G709" s="244"/>
      <c r="H709" s="245" t="s">
        <v>1</v>
      </c>
      <c r="I709" s="247"/>
      <c r="J709" s="244"/>
      <c r="K709" s="244"/>
      <c r="L709" s="248"/>
      <c r="M709" s="249"/>
      <c r="N709" s="250"/>
      <c r="O709" s="250"/>
      <c r="P709" s="250"/>
      <c r="Q709" s="250"/>
      <c r="R709" s="250"/>
      <c r="S709" s="250"/>
      <c r="T709" s="25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2" t="s">
        <v>217</v>
      </c>
      <c r="AU709" s="252" t="s">
        <v>129</v>
      </c>
      <c r="AV709" s="13" t="s">
        <v>82</v>
      </c>
      <c r="AW709" s="13" t="s">
        <v>30</v>
      </c>
      <c r="AX709" s="13" t="s">
        <v>74</v>
      </c>
      <c r="AY709" s="252" t="s">
        <v>118</v>
      </c>
    </row>
    <row r="710" s="14" customFormat="1">
      <c r="A710" s="14"/>
      <c r="B710" s="253"/>
      <c r="C710" s="254"/>
      <c r="D710" s="233" t="s">
        <v>217</v>
      </c>
      <c r="E710" s="255" t="s">
        <v>1</v>
      </c>
      <c r="F710" s="256" t="s">
        <v>979</v>
      </c>
      <c r="G710" s="254"/>
      <c r="H710" s="257">
        <v>13.75</v>
      </c>
      <c r="I710" s="258"/>
      <c r="J710" s="254"/>
      <c r="K710" s="254"/>
      <c r="L710" s="259"/>
      <c r="M710" s="260"/>
      <c r="N710" s="261"/>
      <c r="O710" s="261"/>
      <c r="P710" s="261"/>
      <c r="Q710" s="261"/>
      <c r="R710" s="261"/>
      <c r="S710" s="261"/>
      <c r="T710" s="262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3" t="s">
        <v>217</v>
      </c>
      <c r="AU710" s="263" t="s">
        <v>129</v>
      </c>
      <c r="AV710" s="14" t="s">
        <v>129</v>
      </c>
      <c r="AW710" s="14" t="s">
        <v>30</v>
      </c>
      <c r="AX710" s="14" t="s">
        <v>74</v>
      </c>
      <c r="AY710" s="263" t="s">
        <v>118</v>
      </c>
    </row>
    <row r="711" s="15" customFormat="1">
      <c r="A711" s="15"/>
      <c r="B711" s="264"/>
      <c r="C711" s="265"/>
      <c r="D711" s="233" t="s">
        <v>217</v>
      </c>
      <c r="E711" s="266" t="s">
        <v>1</v>
      </c>
      <c r="F711" s="267" t="s">
        <v>224</v>
      </c>
      <c r="G711" s="265"/>
      <c r="H711" s="268">
        <v>68.349999999999994</v>
      </c>
      <c r="I711" s="269"/>
      <c r="J711" s="265"/>
      <c r="K711" s="265"/>
      <c r="L711" s="270"/>
      <c r="M711" s="271"/>
      <c r="N711" s="272"/>
      <c r="O711" s="272"/>
      <c r="P711" s="272"/>
      <c r="Q711" s="272"/>
      <c r="R711" s="272"/>
      <c r="S711" s="272"/>
      <c r="T711" s="273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74" t="s">
        <v>217</v>
      </c>
      <c r="AU711" s="274" t="s">
        <v>129</v>
      </c>
      <c r="AV711" s="15" t="s">
        <v>141</v>
      </c>
      <c r="AW711" s="15" t="s">
        <v>30</v>
      </c>
      <c r="AX711" s="15" t="s">
        <v>82</v>
      </c>
      <c r="AY711" s="274" t="s">
        <v>118</v>
      </c>
    </row>
    <row r="712" s="2" customFormat="1" ht="24.15" customHeight="1">
      <c r="A712" s="38"/>
      <c r="B712" s="39"/>
      <c r="C712" s="275" t="s">
        <v>1004</v>
      </c>
      <c r="D712" s="275" t="s">
        <v>254</v>
      </c>
      <c r="E712" s="276" t="s">
        <v>1005</v>
      </c>
      <c r="F712" s="277" t="s">
        <v>1006</v>
      </c>
      <c r="G712" s="278" t="s">
        <v>227</v>
      </c>
      <c r="H712" s="279">
        <v>91.772999999999996</v>
      </c>
      <c r="I712" s="280"/>
      <c r="J712" s="281">
        <f>ROUND(I712*H712,2)</f>
        <v>0</v>
      </c>
      <c r="K712" s="282"/>
      <c r="L712" s="283"/>
      <c r="M712" s="284" t="s">
        <v>1</v>
      </c>
      <c r="N712" s="285" t="s">
        <v>40</v>
      </c>
      <c r="O712" s="91"/>
      <c r="P712" s="229">
        <f>O712*H712</f>
        <v>0</v>
      </c>
      <c r="Q712" s="229">
        <v>0.021999999999999999</v>
      </c>
      <c r="R712" s="229">
        <f>Q712*H712</f>
        <v>2.0190059999999996</v>
      </c>
      <c r="S712" s="229">
        <v>0</v>
      </c>
      <c r="T712" s="230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31" t="s">
        <v>409</v>
      </c>
      <c r="AT712" s="231" t="s">
        <v>254</v>
      </c>
      <c r="AU712" s="231" t="s">
        <v>129</v>
      </c>
      <c r="AY712" s="17" t="s">
        <v>118</v>
      </c>
      <c r="BE712" s="232">
        <f>IF(N712="základní",J712,0)</f>
        <v>0</v>
      </c>
      <c r="BF712" s="232">
        <f>IF(N712="snížená",J712,0)</f>
        <v>0</v>
      </c>
      <c r="BG712" s="232">
        <f>IF(N712="zákl. přenesená",J712,0)</f>
        <v>0</v>
      </c>
      <c r="BH712" s="232">
        <f>IF(N712="sníž. přenesená",J712,0)</f>
        <v>0</v>
      </c>
      <c r="BI712" s="232">
        <f>IF(N712="nulová",J712,0)</f>
        <v>0</v>
      </c>
      <c r="BJ712" s="17" t="s">
        <v>129</v>
      </c>
      <c r="BK712" s="232">
        <f>ROUND(I712*H712,2)</f>
        <v>0</v>
      </c>
      <c r="BL712" s="17" t="s">
        <v>318</v>
      </c>
      <c r="BM712" s="231" t="s">
        <v>1007</v>
      </c>
    </row>
    <row r="713" s="14" customFormat="1">
      <c r="A713" s="14"/>
      <c r="B713" s="253"/>
      <c r="C713" s="254"/>
      <c r="D713" s="233" t="s">
        <v>217</v>
      </c>
      <c r="E713" s="255" t="s">
        <v>1</v>
      </c>
      <c r="F713" s="256" t="s">
        <v>1008</v>
      </c>
      <c r="G713" s="254"/>
      <c r="H713" s="257">
        <v>73.817999999999998</v>
      </c>
      <c r="I713" s="258"/>
      <c r="J713" s="254"/>
      <c r="K713" s="254"/>
      <c r="L713" s="259"/>
      <c r="M713" s="260"/>
      <c r="N713" s="261"/>
      <c r="O713" s="261"/>
      <c r="P713" s="261"/>
      <c r="Q713" s="261"/>
      <c r="R713" s="261"/>
      <c r="S713" s="261"/>
      <c r="T713" s="26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3" t="s">
        <v>217</v>
      </c>
      <c r="AU713" s="263" t="s">
        <v>129</v>
      </c>
      <c r="AV713" s="14" t="s">
        <v>129</v>
      </c>
      <c r="AW713" s="14" t="s">
        <v>30</v>
      </c>
      <c r="AX713" s="14" t="s">
        <v>74</v>
      </c>
      <c r="AY713" s="263" t="s">
        <v>118</v>
      </c>
    </row>
    <row r="714" s="14" customFormat="1">
      <c r="A714" s="14"/>
      <c r="B714" s="253"/>
      <c r="C714" s="254"/>
      <c r="D714" s="233" t="s">
        <v>217</v>
      </c>
      <c r="E714" s="255" t="s">
        <v>1</v>
      </c>
      <c r="F714" s="256" t="s">
        <v>1009</v>
      </c>
      <c r="G714" s="254"/>
      <c r="H714" s="257">
        <v>9.6120000000000001</v>
      </c>
      <c r="I714" s="258"/>
      <c r="J714" s="254"/>
      <c r="K714" s="254"/>
      <c r="L714" s="259"/>
      <c r="M714" s="260"/>
      <c r="N714" s="261"/>
      <c r="O714" s="261"/>
      <c r="P714" s="261"/>
      <c r="Q714" s="261"/>
      <c r="R714" s="261"/>
      <c r="S714" s="261"/>
      <c r="T714" s="262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63" t="s">
        <v>217</v>
      </c>
      <c r="AU714" s="263" t="s">
        <v>129</v>
      </c>
      <c r="AV714" s="14" t="s">
        <v>129</v>
      </c>
      <c r="AW714" s="14" t="s">
        <v>30</v>
      </c>
      <c r="AX714" s="14" t="s">
        <v>74</v>
      </c>
      <c r="AY714" s="263" t="s">
        <v>118</v>
      </c>
    </row>
    <row r="715" s="15" customFormat="1">
      <c r="A715" s="15"/>
      <c r="B715" s="264"/>
      <c r="C715" s="265"/>
      <c r="D715" s="233" t="s">
        <v>217</v>
      </c>
      <c r="E715" s="266" t="s">
        <v>1</v>
      </c>
      <c r="F715" s="267" t="s">
        <v>224</v>
      </c>
      <c r="G715" s="265"/>
      <c r="H715" s="268">
        <v>83.430000000000007</v>
      </c>
      <c r="I715" s="269"/>
      <c r="J715" s="265"/>
      <c r="K715" s="265"/>
      <c r="L715" s="270"/>
      <c r="M715" s="271"/>
      <c r="N715" s="272"/>
      <c r="O715" s="272"/>
      <c r="P715" s="272"/>
      <c r="Q715" s="272"/>
      <c r="R715" s="272"/>
      <c r="S715" s="272"/>
      <c r="T715" s="273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74" t="s">
        <v>217</v>
      </c>
      <c r="AU715" s="274" t="s">
        <v>129</v>
      </c>
      <c r="AV715" s="15" t="s">
        <v>141</v>
      </c>
      <c r="AW715" s="15" t="s">
        <v>30</v>
      </c>
      <c r="AX715" s="15" t="s">
        <v>82</v>
      </c>
      <c r="AY715" s="274" t="s">
        <v>118</v>
      </c>
    </row>
    <row r="716" s="14" customFormat="1">
      <c r="A716" s="14"/>
      <c r="B716" s="253"/>
      <c r="C716" s="254"/>
      <c r="D716" s="233" t="s">
        <v>217</v>
      </c>
      <c r="E716" s="254"/>
      <c r="F716" s="256" t="s">
        <v>1010</v>
      </c>
      <c r="G716" s="254"/>
      <c r="H716" s="257">
        <v>91.772999999999996</v>
      </c>
      <c r="I716" s="258"/>
      <c r="J716" s="254"/>
      <c r="K716" s="254"/>
      <c r="L716" s="259"/>
      <c r="M716" s="260"/>
      <c r="N716" s="261"/>
      <c r="O716" s="261"/>
      <c r="P716" s="261"/>
      <c r="Q716" s="261"/>
      <c r="R716" s="261"/>
      <c r="S716" s="261"/>
      <c r="T716" s="26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3" t="s">
        <v>217</v>
      </c>
      <c r="AU716" s="263" t="s">
        <v>129</v>
      </c>
      <c r="AV716" s="14" t="s">
        <v>129</v>
      </c>
      <c r="AW716" s="14" t="s">
        <v>4</v>
      </c>
      <c r="AX716" s="14" t="s">
        <v>82</v>
      </c>
      <c r="AY716" s="263" t="s">
        <v>118</v>
      </c>
    </row>
    <row r="717" s="2" customFormat="1" ht="24.15" customHeight="1">
      <c r="A717" s="38"/>
      <c r="B717" s="39"/>
      <c r="C717" s="219" t="s">
        <v>1011</v>
      </c>
      <c r="D717" s="219" t="s">
        <v>124</v>
      </c>
      <c r="E717" s="220" t="s">
        <v>1012</v>
      </c>
      <c r="F717" s="221" t="s">
        <v>1013</v>
      </c>
      <c r="G717" s="222" t="s">
        <v>227</v>
      </c>
      <c r="H717" s="223">
        <v>12.15</v>
      </c>
      <c r="I717" s="224"/>
      <c r="J717" s="225">
        <f>ROUND(I717*H717,2)</f>
        <v>0</v>
      </c>
      <c r="K717" s="226"/>
      <c r="L717" s="44"/>
      <c r="M717" s="227" t="s">
        <v>1</v>
      </c>
      <c r="N717" s="228" t="s">
        <v>40</v>
      </c>
      <c r="O717" s="91"/>
      <c r="P717" s="229">
        <f>O717*H717</f>
        <v>0</v>
      </c>
      <c r="Q717" s="229">
        <v>0.0015</v>
      </c>
      <c r="R717" s="229">
        <f>Q717*H717</f>
        <v>0.018225000000000002</v>
      </c>
      <c r="S717" s="229">
        <v>0</v>
      </c>
      <c r="T717" s="230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31" t="s">
        <v>318</v>
      </c>
      <c r="AT717" s="231" t="s">
        <v>124</v>
      </c>
      <c r="AU717" s="231" t="s">
        <v>129</v>
      </c>
      <c r="AY717" s="17" t="s">
        <v>118</v>
      </c>
      <c r="BE717" s="232">
        <f>IF(N717="základní",J717,0)</f>
        <v>0</v>
      </c>
      <c r="BF717" s="232">
        <f>IF(N717="snížená",J717,0)</f>
        <v>0</v>
      </c>
      <c r="BG717" s="232">
        <f>IF(N717="zákl. přenesená",J717,0)</f>
        <v>0</v>
      </c>
      <c r="BH717" s="232">
        <f>IF(N717="sníž. přenesená",J717,0)</f>
        <v>0</v>
      </c>
      <c r="BI717" s="232">
        <f>IF(N717="nulová",J717,0)</f>
        <v>0</v>
      </c>
      <c r="BJ717" s="17" t="s">
        <v>129</v>
      </c>
      <c r="BK717" s="232">
        <f>ROUND(I717*H717,2)</f>
        <v>0</v>
      </c>
      <c r="BL717" s="17" t="s">
        <v>318</v>
      </c>
      <c r="BM717" s="231" t="s">
        <v>1014</v>
      </c>
    </row>
    <row r="718" s="13" customFormat="1">
      <c r="A718" s="13"/>
      <c r="B718" s="243"/>
      <c r="C718" s="244"/>
      <c r="D718" s="233" t="s">
        <v>217</v>
      </c>
      <c r="E718" s="245" t="s">
        <v>1</v>
      </c>
      <c r="F718" s="246" t="s">
        <v>229</v>
      </c>
      <c r="G718" s="244"/>
      <c r="H718" s="245" t="s">
        <v>1</v>
      </c>
      <c r="I718" s="247"/>
      <c r="J718" s="244"/>
      <c r="K718" s="244"/>
      <c r="L718" s="248"/>
      <c r="M718" s="249"/>
      <c r="N718" s="250"/>
      <c r="O718" s="250"/>
      <c r="P718" s="250"/>
      <c r="Q718" s="250"/>
      <c r="R718" s="250"/>
      <c r="S718" s="250"/>
      <c r="T718" s="251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2" t="s">
        <v>217</v>
      </c>
      <c r="AU718" s="252" t="s">
        <v>129</v>
      </c>
      <c r="AV718" s="13" t="s">
        <v>82</v>
      </c>
      <c r="AW718" s="13" t="s">
        <v>30</v>
      </c>
      <c r="AX718" s="13" t="s">
        <v>74</v>
      </c>
      <c r="AY718" s="252" t="s">
        <v>118</v>
      </c>
    </row>
    <row r="719" s="13" customFormat="1">
      <c r="A719" s="13"/>
      <c r="B719" s="243"/>
      <c r="C719" s="244"/>
      <c r="D719" s="233" t="s">
        <v>217</v>
      </c>
      <c r="E719" s="245" t="s">
        <v>1</v>
      </c>
      <c r="F719" s="246" t="s">
        <v>230</v>
      </c>
      <c r="G719" s="244"/>
      <c r="H719" s="245" t="s">
        <v>1</v>
      </c>
      <c r="I719" s="247"/>
      <c r="J719" s="244"/>
      <c r="K719" s="244"/>
      <c r="L719" s="248"/>
      <c r="M719" s="249"/>
      <c r="N719" s="250"/>
      <c r="O719" s="250"/>
      <c r="P719" s="250"/>
      <c r="Q719" s="250"/>
      <c r="R719" s="250"/>
      <c r="S719" s="250"/>
      <c r="T719" s="25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2" t="s">
        <v>217</v>
      </c>
      <c r="AU719" s="252" t="s">
        <v>129</v>
      </c>
      <c r="AV719" s="13" t="s">
        <v>82</v>
      </c>
      <c r="AW719" s="13" t="s">
        <v>30</v>
      </c>
      <c r="AX719" s="13" t="s">
        <v>74</v>
      </c>
      <c r="AY719" s="252" t="s">
        <v>118</v>
      </c>
    </row>
    <row r="720" s="14" customFormat="1">
      <c r="A720" s="14"/>
      <c r="B720" s="253"/>
      <c r="C720" s="254"/>
      <c r="D720" s="233" t="s">
        <v>217</v>
      </c>
      <c r="E720" s="255" t="s">
        <v>1</v>
      </c>
      <c r="F720" s="256" t="s">
        <v>450</v>
      </c>
      <c r="G720" s="254"/>
      <c r="H720" s="257">
        <v>6.75</v>
      </c>
      <c r="I720" s="258"/>
      <c r="J720" s="254"/>
      <c r="K720" s="254"/>
      <c r="L720" s="259"/>
      <c r="M720" s="260"/>
      <c r="N720" s="261"/>
      <c r="O720" s="261"/>
      <c r="P720" s="261"/>
      <c r="Q720" s="261"/>
      <c r="R720" s="261"/>
      <c r="S720" s="261"/>
      <c r="T720" s="26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3" t="s">
        <v>217</v>
      </c>
      <c r="AU720" s="263" t="s">
        <v>129</v>
      </c>
      <c r="AV720" s="14" t="s">
        <v>129</v>
      </c>
      <c r="AW720" s="14" t="s">
        <v>30</v>
      </c>
      <c r="AX720" s="14" t="s">
        <v>74</v>
      </c>
      <c r="AY720" s="263" t="s">
        <v>118</v>
      </c>
    </row>
    <row r="721" s="13" customFormat="1">
      <c r="A721" s="13"/>
      <c r="B721" s="243"/>
      <c r="C721" s="244"/>
      <c r="D721" s="233" t="s">
        <v>217</v>
      </c>
      <c r="E721" s="245" t="s">
        <v>1</v>
      </c>
      <c r="F721" s="246" t="s">
        <v>234</v>
      </c>
      <c r="G721" s="244"/>
      <c r="H721" s="245" t="s">
        <v>1</v>
      </c>
      <c r="I721" s="247"/>
      <c r="J721" s="244"/>
      <c r="K721" s="244"/>
      <c r="L721" s="248"/>
      <c r="M721" s="249"/>
      <c r="N721" s="250"/>
      <c r="O721" s="250"/>
      <c r="P721" s="250"/>
      <c r="Q721" s="250"/>
      <c r="R721" s="250"/>
      <c r="S721" s="250"/>
      <c r="T721" s="251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2" t="s">
        <v>217</v>
      </c>
      <c r="AU721" s="252" t="s">
        <v>129</v>
      </c>
      <c r="AV721" s="13" t="s">
        <v>82</v>
      </c>
      <c r="AW721" s="13" t="s">
        <v>30</v>
      </c>
      <c r="AX721" s="13" t="s">
        <v>74</v>
      </c>
      <c r="AY721" s="252" t="s">
        <v>118</v>
      </c>
    </row>
    <row r="722" s="14" customFormat="1">
      <c r="A722" s="14"/>
      <c r="B722" s="253"/>
      <c r="C722" s="254"/>
      <c r="D722" s="233" t="s">
        <v>217</v>
      </c>
      <c r="E722" s="255" t="s">
        <v>1</v>
      </c>
      <c r="F722" s="256" t="s">
        <v>448</v>
      </c>
      <c r="G722" s="254"/>
      <c r="H722" s="257">
        <v>5.4000000000000004</v>
      </c>
      <c r="I722" s="258"/>
      <c r="J722" s="254"/>
      <c r="K722" s="254"/>
      <c r="L722" s="259"/>
      <c r="M722" s="260"/>
      <c r="N722" s="261"/>
      <c r="O722" s="261"/>
      <c r="P722" s="261"/>
      <c r="Q722" s="261"/>
      <c r="R722" s="261"/>
      <c r="S722" s="261"/>
      <c r="T722" s="262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3" t="s">
        <v>217</v>
      </c>
      <c r="AU722" s="263" t="s">
        <v>129</v>
      </c>
      <c r="AV722" s="14" t="s">
        <v>129</v>
      </c>
      <c r="AW722" s="14" t="s">
        <v>30</v>
      </c>
      <c r="AX722" s="14" t="s">
        <v>74</v>
      </c>
      <c r="AY722" s="263" t="s">
        <v>118</v>
      </c>
    </row>
    <row r="723" s="15" customFormat="1">
      <c r="A723" s="15"/>
      <c r="B723" s="264"/>
      <c r="C723" s="265"/>
      <c r="D723" s="233" t="s">
        <v>217</v>
      </c>
      <c r="E723" s="266" t="s">
        <v>1</v>
      </c>
      <c r="F723" s="267" t="s">
        <v>224</v>
      </c>
      <c r="G723" s="265"/>
      <c r="H723" s="268">
        <v>12.15</v>
      </c>
      <c r="I723" s="269"/>
      <c r="J723" s="265"/>
      <c r="K723" s="265"/>
      <c r="L723" s="270"/>
      <c r="M723" s="271"/>
      <c r="N723" s="272"/>
      <c r="O723" s="272"/>
      <c r="P723" s="272"/>
      <c r="Q723" s="272"/>
      <c r="R723" s="272"/>
      <c r="S723" s="272"/>
      <c r="T723" s="273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74" t="s">
        <v>217</v>
      </c>
      <c r="AU723" s="274" t="s">
        <v>129</v>
      </c>
      <c r="AV723" s="15" t="s">
        <v>141</v>
      </c>
      <c r="AW723" s="15" t="s">
        <v>30</v>
      </c>
      <c r="AX723" s="15" t="s">
        <v>82</v>
      </c>
      <c r="AY723" s="274" t="s">
        <v>118</v>
      </c>
    </row>
    <row r="724" s="2" customFormat="1" ht="24.15" customHeight="1">
      <c r="A724" s="38"/>
      <c r="B724" s="39"/>
      <c r="C724" s="219" t="s">
        <v>1015</v>
      </c>
      <c r="D724" s="219" t="s">
        <v>124</v>
      </c>
      <c r="E724" s="220" t="s">
        <v>1016</v>
      </c>
      <c r="F724" s="221" t="s">
        <v>1017</v>
      </c>
      <c r="G724" s="222" t="s">
        <v>227</v>
      </c>
      <c r="H724" s="223">
        <v>68.349999999999994</v>
      </c>
      <c r="I724" s="224"/>
      <c r="J724" s="225">
        <f>ROUND(I724*H724,2)</f>
        <v>0</v>
      </c>
      <c r="K724" s="226"/>
      <c r="L724" s="44"/>
      <c r="M724" s="227" t="s">
        <v>1</v>
      </c>
      <c r="N724" s="228" t="s">
        <v>40</v>
      </c>
      <c r="O724" s="91"/>
      <c r="P724" s="229">
        <f>O724*H724</f>
        <v>0</v>
      </c>
      <c r="Q724" s="229">
        <v>5.0000000000000002E-05</v>
      </c>
      <c r="R724" s="229">
        <f>Q724*H724</f>
        <v>0.0034175</v>
      </c>
      <c r="S724" s="229">
        <v>0</v>
      </c>
      <c r="T724" s="230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31" t="s">
        <v>318</v>
      </c>
      <c r="AT724" s="231" t="s">
        <v>124</v>
      </c>
      <c r="AU724" s="231" t="s">
        <v>129</v>
      </c>
      <c r="AY724" s="17" t="s">
        <v>118</v>
      </c>
      <c r="BE724" s="232">
        <f>IF(N724="základní",J724,0)</f>
        <v>0</v>
      </c>
      <c r="BF724" s="232">
        <f>IF(N724="snížená",J724,0)</f>
        <v>0</v>
      </c>
      <c r="BG724" s="232">
        <f>IF(N724="zákl. přenesená",J724,0)</f>
        <v>0</v>
      </c>
      <c r="BH724" s="232">
        <f>IF(N724="sníž. přenesená",J724,0)</f>
        <v>0</v>
      </c>
      <c r="BI724" s="232">
        <f>IF(N724="nulová",J724,0)</f>
        <v>0</v>
      </c>
      <c r="BJ724" s="17" t="s">
        <v>129</v>
      </c>
      <c r="BK724" s="232">
        <f>ROUND(I724*H724,2)</f>
        <v>0</v>
      </c>
      <c r="BL724" s="17" t="s">
        <v>318</v>
      </c>
      <c r="BM724" s="231" t="s">
        <v>1018</v>
      </c>
    </row>
    <row r="725" s="2" customFormat="1" ht="24.15" customHeight="1">
      <c r="A725" s="38"/>
      <c r="B725" s="39"/>
      <c r="C725" s="219" t="s">
        <v>1019</v>
      </c>
      <c r="D725" s="219" t="s">
        <v>124</v>
      </c>
      <c r="E725" s="220" t="s">
        <v>1020</v>
      </c>
      <c r="F725" s="221" t="s">
        <v>1021</v>
      </c>
      <c r="G725" s="222" t="s">
        <v>689</v>
      </c>
      <c r="H725" s="286"/>
      <c r="I725" s="224"/>
      <c r="J725" s="225">
        <f>ROUND(I725*H725,2)</f>
        <v>0</v>
      </c>
      <c r="K725" s="226"/>
      <c r="L725" s="44"/>
      <c r="M725" s="227" t="s">
        <v>1</v>
      </c>
      <c r="N725" s="228" t="s">
        <v>40</v>
      </c>
      <c r="O725" s="91"/>
      <c r="P725" s="229">
        <f>O725*H725</f>
        <v>0</v>
      </c>
      <c r="Q725" s="229">
        <v>0</v>
      </c>
      <c r="R725" s="229">
        <f>Q725*H725</f>
        <v>0</v>
      </c>
      <c r="S725" s="229">
        <v>0</v>
      </c>
      <c r="T725" s="230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31" t="s">
        <v>318</v>
      </c>
      <c r="AT725" s="231" t="s">
        <v>124</v>
      </c>
      <c r="AU725" s="231" t="s">
        <v>129</v>
      </c>
      <c r="AY725" s="17" t="s">
        <v>118</v>
      </c>
      <c r="BE725" s="232">
        <f>IF(N725="základní",J725,0)</f>
        <v>0</v>
      </c>
      <c r="BF725" s="232">
        <f>IF(N725="snížená",J725,0)</f>
        <v>0</v>
      </c>
      <c r="BG725" s="232">
        <f>IF(N725="zákl. přenesená",J725,0)</f>
        <v>0</v>
      </c>
      <c r="BH725" s="232">
        <f>IF(N725="sníž. přenesená",J725,0)</f>
        <v>0</v>
      </c>
      <c r="BI725" s="232">
        <f>IF(N725="nulová",J725,0)</f>
        <v>0</v>
      </c>
      <c r="BJ725" s="17" t="s">
        <v>129</v>
      </c>
      <c r="BK725" s="232">
        <f>ROUND(I725*H725,2)</f>
        <v>0</v>
      </c>
      <c r="BL725" s="17" t="s">
        <v>318</v>
      </c>
      <c r="BM725" s="231" t="s">
        <v>1022</v>
      </c>
    </row>
    <row r="726" s="12" customFormat="1" ht="22.8" customHeight="1">
      <c r="A726" s="12"/>
      <c r="B726" s="203"/>
      <c r="C726" s="204"/>
      <c r="D726" s="205" t="s">
        <v>73</v>
      </c>
      <c r="E726" s="217" t="s">
        <v>1023</v>
      </c>
      <c r="F726" s="217" t="s">
        <v>1024</v>
      </c>
      <c r="G726" s="204"/>
      <c r="H726" s="204"/>
      <c r="I726" s="207"/>
      <c r="J726" s="218">
        <f>BK726</f>
        <v>0</v>
      </c>
      <c r="K726" s="204"/>
      <c r="L726" s="209"/>
      <c r="M726" s="210"/>
      <c r="N726" s="211"/>
      <c r="O726" s="211"/>
      <c r="P726" s="212">
        <f>SUM(P727:P741)</f>
        <v>0</v>
      </c>
      <c r="Q726" s="211"/>
      <c r="R726" s="212">
        <f>SUM(R727:R741)</f>
        <v>0.33911999999999998</v>
      </c>
      <c r="S726" s="211"/>
      <c r="T726" s="213">
        <f>SUM(T727:T741)</f>
        <v>0.13500000000000001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14" t="s">
        <v>129</v>
      </c>
      <c r="AT726" s="215" t="s">
        <v>73</v>
      </c>
      <c r="AU726" s="215" t="s">
        <v>82</v>
      </c>
      <c r="AY726" s="214" t="s">
        <v>118</v>
      </c>
      <c r="BK726" s="216">
        <f>SUM(BK727:BK741)</f>
        <v>0</v>
      </c>
    </row>
    <row r="727" s="2" customFormat="1" ht="24.15" customHeight="1">
      <c r="A727" s="38"/>
      <c r="B727" s="39"/>
      <c r="C727" s="219" t="s">
        <v>1025</v>
      </c>
      <c r="D727" s="219" t="s">
        <v>124</v>
      </c>
      <c r="E727" s="220" t="s">
        <v>1026</v>
      </c>
      <c r="F727" s="221" t="s">
        <v>1027</v>
      </c>
      <c r="G727" s="222" t="s">
        <v>227</v>
      </c>
      <c r="H727" s="223">
        <v>45</v>
      </c>
      <c r="I727" s="224"/>
      <c r="J727" s="225">
        <f>ROUND(I727*H727,2)</f>
        <v>0</v>
      </c>
      <c r="K727" s="226"/>
      <c r="L727" s="44"/>
      <c r="M727" s="227" t="s">
        <v>1</v>
      </c>
      <c r="N727" s="228" t="s">
        <v>40</v>
      </c>
      <c r="O727" s="91"/>
      <c r="P727" s="229">
        <f>O727*H727</f>
        <v>0</v>
      </c>
      <c r="Q727" s="229">
        <v>0</v>
      </c>
      <c r="R727" s="229">
        <f>Q727*H727</f>
        <v>0</v>
      </c>
      <c r="S727" s="229">
        <v>0</v>
      </c>
      <c r="T727" s="230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31" t="s">
        <v>318</v>
      </c>
      <c r="AT727" s="231" t="s">
        <v>124</v>
      </c>
      <c r="AU727" s="231" t="s">
        <v>129</v>
      </c>
      <c r="AY727" s="17" t="s">
        <v>118</v>
      </c>
      <c r="BE727" s="232">
        <f>IF(N727="základní",J727,0)</f>
        <v>0</v>
      </c>
      <c r="BF727" s="232">
        <f>IF(N727="snížená",J727,0)</f>
        <v>0</v>
      </c>
      <c r="BG727" s="232">
        <f>IF(N727="zákl. přenesená",J727,0)</f>
        <v>0</v>
      </c>
      <c r="BH727" s="232">
        <f>IF(N727="sníž. přenesená",J727,0)</f>
        <v>0</v>
      </c>
      <c r="BI727" s="232">
        <f>IF(N727="nulová",J727,0)</f>
        <v>0</v>
      </c>
      <c r="BJ727" s="17" t="s">
        <v>129</v>
      </c>
      <c r="BK727" s="232">
        <f>ROUND(I727*H727,2)</f>
        <v>0</v>
      </c>
      <c r="BL727" s="17" t="s">
        <v>318</v>
      </c>
      <c r="BM727" s="231" t="s">
        <v>1028</v>
      </c>
    </row>
    <row r="728" s="2" customFormat="1" ht="16.5" customHeight="1">
      <c r="A728" s="38"/>
      <c r="B728" s="39"/>
      <c r="C728" s="219" t="s">
        <v>1029</v>
      </c>
      <c r="D728" s="219" t="s">
        <v>124</v>
      </c>
      <c r="E728" s="220" t="s">
        <v>1030</v>
      </c>
      <c r="F728" s="221" t="s">
        <v>1031</v>
      </c>
      <c r="G728" s="222" t="s">
        <v>227</v>
      </c>
      <c r="H728" s="223">
        <v>45</v>
      </c>
      <c r="I728" s="224"/>
      <c r="J728" s="225">
        <f>ROUND(I728*H728,2)</f>
        <v>0</v>
      </c>
      <c r="K728" s="226"/>
      <c r="L728" s="44"/>
      <c r="M728" s="227" t="s">
        <v>1</v>
      </c>
      <c r="N728" s="228" t="s">
        <v>40</v>
      </c>
      <c r="O728" s="91"/>
      <c r="P728" s="229">
        <f>O728*H728</f>
        <v>0</v>
      </c>
      <c r="Q728" s="229">
        <v>0</v>
      </c>
      <c r="R728" s="229">
        <f>Q728*H728</f>
        <v>0</v>
      </c>
      <c r="S728" s="229">
        <v>0</v>
      </c>
      <c r="T728" s="230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31" t="s">
        <v>318</v>
      </c>
      <c r="AT728" s="231" t="s">
        <v>124</v>
      </c>
      <c r="AU728" s="231" t="s">
        <v>129</v>
      </c>
      <c r="AY728" s="17" t="s">
        <v>118</v>
      </c>
      <c r="BE728" s="232">
        <f>IF(N728="základní",J728,0)</f>
        <v>0</v>
      </c>
      <c r="BF728" s="232">
        <f>IF(N728="snížená",J728,0)</f>
        <v>0</v>
      </c>
      <c r="BG728" s="232">
        <f>IF(N728="zákl. přenesená",J728,0)</f>
        <v>0</v>
      </c>
      <c r="BH728" s="232">
        <f>IF(N728="sníž. přenesená",J728,0)</f>
        <v>0</v>
      </c>
      <c r="BI728" s="232">
        <f>IF(N728="nulová",J728,0)</f>
        <v>0</v>
      </c>
      <c r="BJ728" s="17" t="s">
        <v>129</v>
      </c>
      <c r="BK728" s="232">
        <f>ROUND(I728*H728,2)</f>
        <v>0</v>
      </c>
      <c r="BL728" s="17" t="s">
        <v>318</v>
      </c>
      <c r="BM728" s="231" t="s">
        <v>1032</v>
      </c>
    </row>
    <row r="729" s="2" customFormat="1" ht="24.15" customHeight="1">
      <c r="A729" s="38"/>
      <c r="B729" s="39"/>
      <c r="C729" s="219" t="s">
        <v>1033</v>
      </c>
      <c r="D729" s="219" t="s">
        <v>124</v>
      </c>
      <c r="E729" s="220" t="s">
        <v>1034</v>
      </c>
      <c r="F729" s="221" t="s">
        <v>1035</v>
      </c>
      <c r="G729" s="222" t="s">
        <v>227</v>
      </c>
      <c r="H729" s="223">
        <v>45</v>
      </c>
      <c r="I729" s="224"/>
      <c r="J729" s="225">
        <f>ROUND(I729*H729,2)</f>
        <v>0</v>
      </c>
      <c r="K729" s="226"/>
      <c r="L729" s="44"/>
      <c r="M729" s="227" t="s">
        <v>1</v>
      </c>
      <c r="N729" s="228" t="s">
        <v>40</v>
      </c>
      <c r="O729" s="91"/>
      <c r="P729" s="229">
        <f>O729*H729</f>
        <v>0</v>
      </c>
      <c r="Q729" s="229">
        <v>3.0000000000000001E-05</v>
      </c>
      <c r="R729" s="229">
        <f>Q729*H729</f>
        <v>0.0013500000000000001</v>
      </c>
      <c r="S729" s="229">
        <v>0</v>
      </c>
      <c r="T729" s="230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31" t="s">
        <v>318</v>
      </c>
      <c r="AT729" s="231" t="s">
        <v>124</v>
      </c>
      <c r="AU729" s="231" t="s">
        <v>129</v>
      </c>
      <c r="AY729" s="17" t="s">
        <v>118</v>
      </c>
      <c r="BE729" s="232">
        <f>IF(N729="základní",J729,0)</f>
        <v>0</v>
      </c>
      <c r="BF729" s="232">
        <f>IF(N729="snížená",J729,0)</f>
        <v>0</v>
      </c>
      <c r="BG729" s="232">
        <f>IF(N729="zákl. přenesená",J729,0)</f>
        <v>0</v>
      </c>
      <c r="BH729" s="232">
        <f>IF(N729="sníž. přenesená",J729,0)</f>
        <v>0</v>
      </c>
      <c r="BI729" s="232">
        <f>IF(N729="nulová",J729,0)</f>
        <v>0</v>
      </c>
      <c r="BJ729" s="17" t="s">
        <v>129</v>
      </c>
      <c r="BK729" s="232">
        <f>ROUND(I729*H729,2)</f>
        <v>0</v>
      </c>
      <c r="BL729" s="17" t="s">
        <v>318</v>
      </c>
      <c r="BM729" s="231" t="s">
        <v>1036</v>
      </c>
    </row>
    <row r="730" s="2" customFormat="1" ht="33" customHeight="1">
      <c r="A730" s="38"/>
      <c r="B730" s="39"/>
      <c r="C730" s="219" t="s">
        <v>1037</v>
      </c>
      <c r="D730" s="219" t="s">
        <v>124</v>
      </c>
      <c r="E730" s="220" t="s">
        <v>1038</v>
      </c>
      <c r="F730" s="221" t="s">
        <v>1039</v>
      </c>
      <c r="G730" s="222" t="s">
        <v>227</v>
      </c>
      <c r="H730" s="223">
        <v>45</v>
      </c>
      <c r="I730" s="224"/>
      <c r="J730" s="225">
        <f>ROUND(I730*H730,2)</f>
        <v>0</v>
      </c>
      <c r="K730" s="226"/>
      <c r="L730" s="44"/>
      <c r="M730" s="227" t="s">
        <v>1</v>
      </c>
      <c r="N730" s="228" t="s">
        <v>40</v>
      </c>
      <c r="O730" s="91"/>
      <c r="P730" s="229">
        <f>O730*H730</f>
        <v>0</v>
      </c>
      <c r="Q730" s="229">
        <v>0.0044999999999999997</v>
      </c>
      <c r="R730" s="229">
        <f>Q730*H730</f>
        <v>0.20249999999999999</v>
      </c>
      <c r="S730" s="229">
        <v>0</v>
      </c>
      <c r="T730" s="230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31" t="s">
        <v>318</v>
      </c>
      <c r="AT730" s="231" t="s">
        <v>124</v>
      </c>
      <c r="AU730" s="231" t="s">
        <v>129</v>
      </c>
      <c r="AY730" s="17" t="s">
        <v>118</v>
      </c>
      <c r="BE730" s="232">
        <f>IF(N730="základní",J730,0)</f>
        <v>0</v>
      </c>
      <c r="BF730" s="232">
        <f>IF(N730="snížená",J730,0)</f>
        <v>0</v>
      </c>
      <c r="BG730" s="232">
        <f>IF(N730="zákl. přenesená",J730,0)</f>
        <v>0</v>
      </c>
      <c r="BH730" s="232">
        <f>IF(N730="sníž. přenesená",J730,0)</f>
        <v>0</v>
      </c>
      <c r="BI730" s="232">
        <f>IF(N730="nulová",J730,0)</f>
        <v>0</v>
      </c>
      <c r="BJ730" s="17" t="s">
        <v>129</v>
      </c>
      <c r="BK730" s="232">
        <f>ROUND(I730*H730,2)</f>
        <v>0</v>
      </c>
      <c r="BL730" s="17" t="s">
        <v>318</v>
      </c>
      <c r="BM730" s="231" t="s">
        <v>1040</v>
      </c>
    </row>
    <row r="731" s="2" customFormat="1" ht="24.15" customHeight="1">
      <c r="A731" s="38"/>
      <c r="B731" s="39"/>
      <c r="C731" s="219" t="s">
        <v>1041</v>
      </c>
      <c r="D731" s="219" t="s">
        <v>124</v>
      </c>
      <c r="E731" s="220" t="s">
        <v>1042</v>
      </c>
      <c r="F731" s="221" t="s">
        <v>1043</v>
      </c>
      <c r="G731" s="222" t="s">
        <v>227</v>
      </c>
      <c r="H731" s="223">
        <v>45</v>
      </c>
      <c r="I731" s="224"/>
      <c r="J731" s="225">
        <f>ROUND(I731*H731,2)</f>
        <v>0</v>
      </c>
      <c r="K731" s="226"/>
      <c r="L731" s="44"/>
      <c r="M731" s="227" t="s">
        <v>1</v>
      </c>
      <c r="N731" s="228" t="s">
        <v>40</v>
      </c>
      <c r="O731" s="91"/>
      <c r="P731" s="229">
        <f>O731*H731</f>
        <v>0</v>
      </c>
      <c r="Q731" s="229">
        <v>0</v>
      </c>
      <c r="R731" s="229">
        <f>Q731*H731</f>
        <v>0</v>
      </c>
      <c r="S731" s="229">
        <v>0.0030000000000000001</v>
      </c>
      <c r="T731" s="230">
        <f>S731*H731</f>
        <v>0.13500000000000001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31" t="s">
        <v>318</v>
      </c>
      <c r="AT731" s="231" t="s">
        <v>124</v>
      </c>
      <c r="AU731" s="231" t="s">
        <v>129</v>
      </c>
      <c r="AY731" s="17" t="s">
        <v>118</v>
      </c>
      <c r="BE731" s="232">
        <f>IF(N731="základní",J731,0)</f>
        <v>0</v>
      </c>
      <c r="BF731" s="232">
        <f>IF(N731="snížená",J731,0)</f>
        <v>0</v>
      </c>
      <c r="BG731" s="232">
        <f>IF(N731="zákl. přenesená",J731,0)</f>
        <v>0</v>
      </c>
      <c r="BH731" s="232">
        <f>IF(N731="sníž. přenesená",J731,0)</f>
        <v>0</v>
      </c>
      <c r="BI731" s="232">
        <f>IF(N731="nulová",J731,0)</f>
        <v>0</v>
      </c>
      <c r="BJ731" s="17" t="s">
        <v>129</v>
      </c>
      <c r="BK731" s="232">
        <f>ROUND(I731*H731,2)</f>
        <v>0</v>
      </c>
      <c r="BL731" s="17" t="s">
        <v>318</v>
      </c>
      <c r="BM731" s="231" t="s">
        <v>1044</v>
      </c>
    </row>
    <row r="732" s="13" customFormat="1">
      <c r="A732" s="13"/>
      <c r="B732" s="243"/>
      <c r="C732" s="244"/>
      <c r="D732" s="233" t="s">
        <v>217</v>
      </c>
      <c r="E732" s="245" t="s">
        <v>1</v>
      </c>
      <c r="F732" s="246" t="s">
        <v>218</v>
      </c>
      <c r="G732" s="244"/>
      <c r="H732" s="245" t="s">
        <v>1</v>
      </c>
      <c r="I732" s="247"/>
      <c r="J732" s="244"/>
      <c r="K732" s="244"/>
      <c r="L732" s="248"/>
      <c r="M732" s="249"/>
      <c r="N732" s="250"/>
      <c r="O732" s="250"/>
      <c r="P732" s="250"/>
      <c r="Q732" s="250"/>
      <c r="R732" s="250"/>
      <c r="S732" s="250"/>
      <c r="T732" s="251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52" t="s">
        <v>217</v>
      </c>
      <c r="AU732" s="252" t="s">
        <v>129</v>
      </c>
      <c r="AV732" s="13" t="s">
        <v>82</v>
      </c>
      <c r="AW732" s="13" t="s">
        <v>30</v>
      </c>
      <c r="AX732" s="13" t="s">
        <v>74</v>
      </c>
      <c r="AY732" s="252" t="s">
        <v>118</v>
      </c>
    </row>
    <row r="733" s="13" customFormat="1">
      <c r="A733" s="13"/>
      <c r="B733" s="243"/>
      <c r="C733" s="244"/>
      <c r="D733" s="233" t="s">
        <v>217</v>
      </c>
      <c r="E733" s="245" t="s">
        <v>1</v>
      </c>
      <c r="F733" s="246" t="s">
        <v>1045</v>
      </c>
      <c r="G733" s="244"/>
      <c r="H733" s="245" t="s">
        <v>1</v>
      </c>
      <c r="I733" s="247"/>
      <c r="J733" s="244"/>
      <c r="K733" s="244"/>
      <c r="L733" s="248"/>
      <c r="M733" s="249"/>
      <c r="N733" s="250"/>
      <c r="O733" s="250"/>
      <c r="P733" s="250"/>
      <c r="Q733" s="250"/>
      <c r="R733" s="250"/>
      <c r="S733" s="250"/>
      <c r="T733" s="25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2" t="s">
        <v>217</v>
      </c>
      <c r="AU733" s="252" t="s">
        <v>129</v>
      </c>
      <c r="AV733" s="13" t="s">
        <v>82</v>
      </c>
      <c r="AW733" s="13" t="s">
        <v>30</v>
      </c>
      <c r="AX733" s="13" t="s">
        <v>74</v>
      </c>
      <c r="AY733" s="252" t="s">
        <v>118</v>
      </c>
    </row>
    <row r="734" s="14" customFormat="1">
      <c r="A734" s="14"/>
      <c r="B734" s="253"/>
      <c r="C734" s="254"/>
      <c r="D734" s="233" t="s">
        <v>217</v>
      </c>
      <c r="E734" s="255" t="s">
        <v>1</v>
      </c>
      <c r="F734" s="256" t="s">
        <v>1046</v>
      </c>
      <c r="G734" s="254"/>
      <c r="H734" s="257">
        <v>45</v>
      </c>
      <c r="I734" s="258"/>
      <c r="J734" s="254"/>
      <c r="K734" s="254"/>
      <c r="L734" s="259"/>
      <c r="M734" s="260"/>
      <c r="N734" s="261"/>
      <c r="O734" s="261"/>
      <c r="P734" s="261"/>
      <c r="Q734" s="261"/>
      <c r="R734" s="261"/>
      <c r="S734" s="261"/>
      <c r="T734" s="262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3" t="s">
        <v>217</v>
      </c>
      <c r="AU734" s="263" t="s">
        <v>129</v>
      </c>
      <c r="AV734" s="14" t="s">
        <v>129</v>
      </c>
      <c r="AW734" s="14" t="s">
        <v>30</v>
      </c>
      <c r="AX734" s="14" t="s">
        <v>74</v>
      </c>
      <c r="AY734" s="263" t="s">
        <v>118</v>
      </c>
    </row>
    <row r="735" s="15" customFormat="1">
      <c r="A735" s="15"/>
      <c r="B735" s="264"/>
      <c r="C735" s="265"/>
      <c r="D735" s="233" t="s">
        <v>217</v>
      </c>
      <c r="E735" s="266" t="s">
        <v>1</v>
      </c>
      <c r="F735" s="267" t="s">
        <v>224</v>
      </c>
      <c r="G735" s="265"/>
      <c r="H735" s="268">
        <v>45</v>
      </c>
      <c r="I735" s="269"/>
      <c r="J735" s="265"/>
      <c r="K735" s="265"/>
      <c r="L735" s="270"/>
      <c r="M735" s="271"/>
      <c r="N735" s="272"/>
      <c r="O735" s="272"/>
      <c r="P735" s="272"/>
      <c r="Q735" s="272"/>
      <c r="R735" s="272"/>
      <c r="S735" s="272"/>
      <c r="T735" s="273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74" t="s">
        <v>217</v>
      </c>
      <c r="AU735" s="274" t="s">
        <v>129</v>
      </c>
      <c r="AV735" s="15" t="s">
        <v>141</v>
      </c>
      <c r="AW735" s="15" t="s">
        <v>30</v>
      </c>
      <c r="AX735" s="15" t="s">
        <v>82</v>
      </c>
      <c r="AY735" s="274" t="s">
        <v>118</v>
      </c>
    </row>
    <row r="736" s="2" customFormat="1" ht="16.5" customHeight="1">
      <c r="A736" s="38"/>
      <c r="B736" s="39"/>
      <c r="C736" s="219" t="s">
        <v>1047</v>
      </c>
      <c r="D736" s="219" t="s">
        <v>124</v>
      </c>
      <c r="E736" s="220" t="s">
        <v>1048</v>
      </c>
      <c r="F736" s="221" t="s">
        <v>1049</v>
      </c>
      <c r="G736" s="222" t="s">
        <v>227</v>
      </c>
      <c r="H736" s="223">
        <v>45</v>
      </c>
      <c r="I736" s="224"/>
      <c r="J736" s="225">
        <f>ROUND(I736*H736,2)</f>
        <v>0</v>
      </c>
      <c r="K736" s="226"/>
      <c r="L736" s="44"/>
      <c r="M736" s="227" t="s">
        <v>1</v>
      </c>
      <c r="N736" s="228" t="s">
        <v>40</v>
      </c>
      <c r="O736" s="91"/>
      <c r="P736" s="229">
        <f>O736*H736</f>
        <v>0</v>
      </c>
      <c r="Q736" s="229">
        <v>0.00029999999999999997</v>
      </c>
      <c r="R736" s="229">
        <f>Q736*H736</f>
        <v>0.013499999999999998</v>
      </c>
      <c r="S736" s="229">
        <v>0</v>
      </c>
      <c r="T736" s="230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31" t="s">
        <v>318</v>
      </c>
      <c r="AT736" s="231" t="s">
        <v>124</v>
      </c>
      <c r="AU736" s="231" t="s">
        <v>129</v>
      </c>
      <c r="AY736" s="17" t="s">
        <v>118</v>
      </c>
      <c r="BE736" s="232">
        <f>IF(N736="základní",J736,0)</f>
        <v>0</v>
      </c>
      <c r="BF736" s="232">
        <f>IF(N736="snížená",J736,0)</f>
        <v>0</v>
      </c>
      <c r="BG736" s="232">
        <f>IF(N736="zákl. přenesená",J736,0)</f>
        <v>0</v>
      </c>
      <c r="BH736" s="232">
        <f>IF(N736="sníž. přenesená",J736,0)</f>
        <v>0</v>
      </c>
      <c r="BI736" s="232">
        <f>IF(N736="nulová",J736,0)</f>
        <v>0</v>
      </c>
      <c r="BJ736" s="17" t="s">
        <v>129</v>
      </c>
      <c r="BK736" s="232">
        <f>ROUND(I736*H736,2)</f>
        <v>0</v>
      </c>
      <c r="BL736" s="17" t="s">
        <v>318</v>
      </c>
      <c r="BM736" s="231" t="s">
        <v>1050</v>
      </c>
    </row>
    <row r="737" s="2" customFormat="1" ht="24.15" customHeight="1">
      <c r="A737" s="38"/>
      <c r="B737" s="39"/>
      <c r="C737" s="275" t="s">
        <v>1051</v>
      </c>
      <c r="D737" s="275" t="s">
        <v>254</v>
      </c>
      <c r="E737" s="276" t="s">
        <v>1052</v>
      </c>
      <c r="F737" s="277" t="s">
        <v>1053</v>
      </c>
      <c r="G737" s="278" t="s">
        <v>227</v>
      </c>
      <c r="H737" s="279">
        <v>49.5</v>
      </c>
      <c r="I737" s="280"/>
      <c r="J737" s="281">
        <f>ROUND(I737*H737,2)</f>
        <v>0</v>
      </c>
      <c r="K737" s="282"/>
      <c r="L737" s="283"/>
      <c r="M737" s="284" t="s">
        <v>1</v>
      </c>
      <c r="N737" s="285" t="s">
        <v>40</v>
      </c>
      <c r="O737" s="91"/>
      <c r="P737" s="229">
        <f>O737*H737</f>
        <v>0</v>
      </c>
      <c r="Q737" s="229">
        <v>0.0024599999999999999</v>
      </c>
      <c r="R737" s="229">
        <f>Q737*H737</f>
        <v>0.12177</v>
      </c>
      <c r="S737" s="229">
        <v>0</v>
      </c>
      <c r="T737" s="230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31" t="s">
        <v>409</v>
      </c>
      <c r="AT737" s="231" t="s">
        <v>254</v>
      </c>
      <c r="AU737" s="231" t="s">
        <v>129</v>
      </c>
      <c r="AY737" s="17" t="s">
        <v>118</v>
      </c>
      <c r="BE737" s="232">
        <f>IF(N737="základní",J737,0)</f>
        <v>0</v>
      </c>
      <c r="BF737" s="232">
        <f>IF(N737="snížená",J737,0)</f>
        <v>0</v>
      </c>
      <c r="BG737" s="232">
        <f>IF(N737="zákl. přenesená",J737,0)</f>
        <v>0</v>
      </c>
      <c r="BH737" s="232">
        <f>IF(N737="sníž. přenesená",J737,0)</f>
        <v>0</v>
      </c>
      <c r="BI737" s="232">
        <f>IF(N737="nulová",J737,0)</f>
        <v>0</v>
      </c>
      <c r="BJ737" s="17" t="s">
        <v>129</v>
      </c>
      <c r="BK737" s="232">
        <f>ROUND(I737*H737,2)</f>
        <v>0</v>
      </c>
      <c r="BL737" s="17" t="s">
        <v>318</v>
      </c>
      <c r="BM737" s="231" t="s">
        <v>1054</v>
      </c>
    </row>
    <row r="738" s="14" customFormat="1">
      <c r="A738" s="14"/>
      <c r="B738" s="253"/>
      <c r="C738" s="254"/>
      <c r="D738" s="233" t="s">
        <v>217</v>
      </c>
      <c r="E738" s="254"/>
      <c r="F738" s="256" t="s">
        <v>1055</v>
      </c>
      <c r="G738" s="254"/>
      <c r="H738" s="257">
        <v>49.5</v>
      </c>
      <c r="I738" s="258"/>
      <c r="J738" s="254"/>
      <c r="K738" s="254"/>
      <c r="L738" s="259"/>
      <c r="M738" s="260"/>
      <c r="N738" s="261"/>
      <c r="O738" s="261"/>
      <c r="P738" s="261"/>
      <c r="Q738" s="261"/>
      <c r="R738" s="261"/>
      <c r="S738" s="261"/>
      <c r="T738" s="262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3" t="s">
        <v>217</v>
      </c>
      <c r="AU738" s="263" t="s">
        <v>129</v>
      </c>
      <c r="AV738" s="14" t="s">
        <v>129</v>
      </c>
      <c r="AW738" s="14" t="s">
        <v>4</v>
      </c>
      <c r="AX738" s="14" t="s">
        <v>82</v>
      </c>
      <c r="AY738" s="263" t="s">
        <v>118</v>
      </c>
    </row>
    <row r="739" s="2" customFormat="1" ht="24.15" customHeight="1">
      <c r="A739" s="38"/>
      <c r="B739" s="39"/>
      <c r="C739" s="219" t="s">
        <v>1056</v>
      </c>
      <c r="D739" s="219" t="s">
        <v>124</v>
      </c>
      <c r="E739" s="220" t="s">
        <v>1057</v>
      </c>
      <c r="F739" s="221" t="s">
        <v>1058</v>
      </c>
      <c r="G739" s="222" t="s">
        <v>245</v>
      </c>
      <c r="H739" s="223">
        <v>150</v>
      </c>
      <c r="I739" s="224"/>
      <c r="J739" s="225">
        <f>ROUND(I739*H739,2)</f>
        <v>0</v>
      </c>
      <c r="K739" s="226"/>
      <c r="L739" s="44"/>
      <c r="M739" s="227" t="s">
        <v>1</v>
      </c>
      <c r="N739" s="228" t="s">
        <v>40</v>
      </c>
      <c r="O739" s="91"/>
      <c r="P739" s="229">
        <f>O739*H739</f>
        <v>0</v>
      </c>
      <c r="Q739" s="229">
        <v>0</v>
      </c>
      <c r="R739" s="229">
        <f>Q739*H739</f>
        <v>0</v>
      </c>
      <c r="S739" s="229">
        <v>0</v>
      </c>
      <c r="T739" s="230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31" t="s">
        <v>318</v>
      </c>
      <c r="AT739" s="231" t="s">
        <v>124</v>
      </c>
      <c r="AU739" s="231" t="s">
        <v>129</v>
      </c>
      <c r="AY739" s="17" t="s">
        <v>118</v>
      </c>
      <c r="BE739" s="232">
        <f>IF(N739="základní",J739,0)</f>
        <v>0</v>
      </c>
      <c r="BF739" s="232">
        <f>IF(N739="snížená",J739,0)</f>
        <v>0</v>
      </c>
      <c r="BG739" s="232">
        <f>IF(N739="zákl. přenesená",J739,0)</f>
        <v>0</v>
      </c>
      <c r="BH739" s="232">
        <f>IF(N739="sníž. přenesená",J739,0)</f>
        <v>0</v>
      </c>
      <c r="BI739" s="232">
        <f>IF(N739="nulová",J739,0)</f>
        <v>0</v>
      </c>
      <c r="BJ739" s="17" t="s">
        <v>129</v>
      </c>
      <c r="BK739" s="232">
        <f>ROUND(I739*H739,2)</f>
        <v>0</v>
      </c>
      <c r="BL739" s="17" t="s">
        <v>318</v>
      </c>
      <c r="BM739" s="231" t="s">
        <v>1059</v>
      </c>
    </row>
    <row r="740" s="2" customFormat="1" ht="16.5" customHeight="1">
      <c r="A740" s="38"/>
      <c r="B740" s="39"/>
      <c r="C740" s="219" t="s">
        <v>1060</v>
      </c>
      <c r="D740" s="219" t="s">
        <v>124</v>
      </c>
      <c r="E740" s="220" t="s">
        <v>1061</v>
      </c>
      <c r="F740" s="221" t="s">
        <v>1062</v>
      </c>
      <c r="G740" s="222" t="s">
        <v>227</v>
      </c>
      <c r="H740" s="223">
        <v>45</v>
      </c>
      <c r="I740" s="224"/>
      <c r="J740" s="225">
        <f>ROUND(I740*H740,2)</f>
        <v>0</v>
      </c>
      <c r="K740" s="226"/>
      <c r="L740" s="44"/>
      <c r="M740" s="227" t="s">
        <v>1</v>
      </c>
      <c r="N740" s="228" t="s">
        <v>40</v>
      </c>
      <c r="O740" s="91"/>
      <c r="P740" s="229">
        <f>O740*H740</f>
        <v>0</v>
      </c>
      <c r="Q740" s="229">
        <v>0</v>
      </c>
      <c r="R740" s="229">
        <f>Q740*H740</f>
        <v>0</v>
      </c>
      <c r="S740" s="229">
        <v>0</v>
      </c>
      <c r="T740" s="230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31" t="s">
        <v>318</v>
      </c>
      <c r="AT740" s="231" t="s">
        <v>124</v>
      </c>
      <c r="AU740" s="231" t="s">
        <v>129</v>
      </c>
      <c r="AY740" s="17" t="s">
        <v>118</v>
      </c>
      <c r="BE740" s="232">
        <f>IF(N740="základní",J740,0)</f>
        <v>0</v>
      </c>
      <c r="BF740" s="232">
        <f>IF(N740="snížená",J740,0)</f>
        <v>0</v>
      </c>
      <c r="BG740" s="232">
        <f>IF(N740="zákl. přenesená",J740,0)</f>
        <v>0</v>
      </c>
      <c r="BH740" s="232">
        <f>IF(N740="sníž. přenesená",J740,0)</f>
        <v>0</v>
      </c>
      <c r="BI740" s="232">
        <f>IF(N740="nulová",J740,0)</f>
        <v>0</v>
      </c>
      <c r="BJ740" s="17" t="s">
        <v>129</v>
      </c>
      <c r="BK740" s="232">
        <f>ROUND(I740*H740,2)</f>
        <v>0</v>
      </c>
      <c r="BL740" s="17" t="s">
        <v>318</v>
      </c>
      <c r="BM740" s="231" t="s">
        <v>1063</v>
      </c>
    </row>
    <row r="741" s="2" customFormat="1" ht="24.15" customHeight="1">
      <c r="A741" s="38"/>
      <c r="B741" s="39"/>
      <c r="C741" s="219" t="s">
        <v>1064</v>
      </c>
      <c r="D741" s="219" t="s">
        <v>124</v>
      </c>
      <c r="E741" s="220" t="s">
        <v>1065</v>
      </c>
      <c r="F741" s="221" t="s">
        <v>1066</v>
      </c>
      <c r="G741" s="222" t="s">
        <v>689</v>
      </c>
      <c r="H741" s="286"/>
      <c r="I741" s="224"/>
      <c r="J741" s="225">
        <f>ROUND(I741*H741,2)</f>
        <v>0</v>
      </c>
      <c r="K741" s="226"/>
      <c r="L741" s="44"/>
      <c r="M741" s="227" t="s">
        <v>1</v>
      </c>
      <c r="N741" s="228" t="s">
        <v>40</v>
      </c>
      <c r="O741" s="91"/>
      <c r="P741" s="229">
        <f>O741*H741</f>
        <v>0</v>
      </c>
      <c r="Q741" s="229">
        <v>0</v>
      </c>
      <c r="R741" s="229">
        <f>Q741*H741</f>
        <v>0</v>
      </c>
      <c r="S741" s="229">
        <v>0</v>
      </c>
      <c r="T741" s="230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31" t="s">
        <v>318</v>
      </c>
      <c r="AT741" s="231" t="s">
        <v>124</v>
      </c>
      <c r="AU741" s="231" t="s">
        <v>129</v>
      </c>
      <c r="AY741" s="17" t="s">
        <v>118</v>
      </c>
      <c r="BE741" s="232">
        <f>IF(N741="základní",J741,0)</f>
        <v>0</v>
      </c>
      <c r="BF741" s="232">
        <f>IF(N741="snížená",J741,0)</f>
        <v>0</v>
      </c>
      <c r="BG741" s="232">
        <f>IF(N741="zákl. přenesená",J741,0)</f>
        <v>0</v>
      </c>
      <c r="BH741" s="232">
        <f>IF(N741="sníž. přenesená",J741,0)</f>
        <v>0</v>
      </c>
      <c r="BI741" s="232">
        <f>IF(N741="nulová",J741,0)</f>
        <v>0</v>
      </c>
      <c r="BJ741" s="17" t="s">
        <v>129</v>
      </c>
      <c r="BK741" s="232">
        <f>ROUND(I741*H741,2)</f>
        <v>0</v>
      </c>
      <c r="BL741" s="17" t="s">
        <v>318</v>
      </c>
      <c r="BM741" s="231" t="s">
        <v>1067</v>
      </c>
    </row>
    <row r="742" s="12" customFormat="1" ht="22.8" customHeight="1">
      <c r="A742" s="12"/>
      <c r="B742" s="203"/>
      <c r="C742" s="204"/>
      <c r="D742" s="205" t="s">
        <v>73</v>
      </c>
      <c r="E742" s="217" t="s">
        <v>1068</v>
      </c>
      <c r="F742" s="217" t="s">
        <v>1069</v>
      </c>
      <c r="G742" s="204"/>
      <c r="H742" s="204"/>
      <c r="I742" s="207"/>
      <c r="J742" s="218">
        <f>BK742</f>
        <v>0</v>
      </c>
      <c r="K742" s="204"/>
      <c r="L742" s="209"/>
      <c r="M742" s="210"/>
      <c r="N742" s="211"/>
      <c r="O742" s="211"/>
      <c r="P742" s="212">
        <f>SUM(P743:P769)</f>
        <v>0</v>
      </c>
      <c r="Q742" s="211"/>
      <c r="R742" s="212">
        <f>SUM(R743:R769)</f>
        <v>1.8399635999999997</v>
      </c>
      <c r="S742" s="211"/>
      <c r="T742" s="213">
        <f>SUM(T743:T769)</f>
        <v>0</v>
      </c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R742" s="214" t="s">
        <v>129</v>
      </c>
      <c r="AT742" s="215" t="s">
        <v>73</v>
      </c>
      <c r="AU742" s="215" t="s">
        <v>82</v>
      </c>
      <c r="AY742" s="214" t="s">
        <v>118</v>
      </c>
      <c r="BK742" s="216">
        <f>SUM(BK743:BK769)</f>
        <v>0</v>
      </c>
    </row>
    <row r="743" s="2" customFormat="1" ht="16.5" customHeight="1">
      <c r="A743" s="38"/>
      <c r="B743" s="39"/>
      <c r="C743" s="219" t="s">
        <v>1070</v>
      </c>
      <c r="D743" s="219" t="s">
        <v>124</v>
      </c>
      <c r="E743" s="220" t="s">
        <v>1071</v>
      </c>
      <c r="F743" s="221" t="s">
        <v>1072</v>
      </c>
      <c r="G743" s="222" t="s">
        <v>227</v>
      </c>
      <c r="H743" s="223">
        <v>75.599999999999994</v>
      </c>
      <c r="I743" s="224"/>
      <c r="J743" s="225">
        <f>ROUND(I743*H743,2)</f>
        <v>0</v>
      </c>
      <c r="K743" s="226"/>
      <c r="L743" s="44"/>
      <c r="M743" s="227" t="s">
        <v>1</v>
      </c>
      <c r="N743" s="228" t="s">
        <v>40</v>
      </c>
      <c r="O743" s="91"/>
      <c r="P743" s="229">
        <f>O743*H743</f>
        <v>0</v>
      </c>
      <c r="Q743" s="229">
        <v>0</v>
      </c>
      <c r="R743" s="229">
        <f>Q743*H743</f>
        <v>0</v>
      </c>
      <c r="S743" s="229">
        <v>0</v>
      </c>
      <c r="T743" s="230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31" t="s">
        <v>318</v>
      </c>
      <c r="AT743" s="231" t="s">
        <v>124</v>
      </c>
      <c r="AU743" s="231" t="s">
        <v>129</v>
      </c>
      <c r="AY743" s="17" t="s">
        <v>118</v>
      </c>
      <c r="BE743" s="232">
        <f>IF(N743="základní",J743,0)</f>
        <v>0</v>
      </c>
      <c r="BF743" s="232">
        <f>IF(N743="snížená",J743,0)</f>
        <v>0</v>
      </c>
      <c r="BG743" s="232">
        <f>IF(N743="zákl. přenesená",J743,0)</f>
        <v>0</v>
      </c>
      <c r="BH743" s="232">
        <f>IF(N743="sníž. přenesená",J743,0)</f>
        <v>0</v>
      </c>
      <c r="BI743" s="232">
        <f>IF(N743="nulová",J743,0)</f>
        <v>0</v>
      </c>
      <c r="BJ743" s="17" t="s">
        <v>129</v>
      </c>
      <c r="BK743" s="232">
        <f>ROUND(I743*H743,2)</f>
        <v>0</v>
      </c>
      <c r="BL743" s="17" t="s">
        <v>318</v>
      </c>
      <c r="BM743" s="231" t="s">
        <v>1073</v>
      </c>
    </row>
    <row r="744" s="13" customFormat="1">
      <c r="A744" s="13"/>
      <c r="B744" s="243"/>
      <c r="C744" s="244"/>
      <c r="D744" s="233" t="s">
        <v>217</v>
      </c>
      <c r="E744" s="245" t="s">
        <v>1</v>
      </c>
      <c r="F744" s="246" t="s">
        <v>229</v>
      </c>
      <c r="G744" s="244"/>
      <c r="H744" s="245" t="s">
        <v>1</v>
      </c>
      <c r="I744" s="247"/>
      <c r="J744" s="244"/>
      <c r="K744" s="244"/>
      <c r="L744" s="248"/>
      <c r="M744" s="249"/>
      <c r="N744" s="250"/>
      <c r="O744" s="250"/>
      <c r="P744" s="250"/>
      <c r="Q744" s="250"/>
      <c r="R744" s="250"/>
      <c r="S744" s="250"/>
      <c r="T744" s="251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52" t="s">
        <v>217</v>
      </c>
      <c r="AU744" s="252" t="s">
        <v>129</v>
      </c>
      <c r="AV744" s="13" t="s">
        <v>82</v>
      </c>
      <c r="AW744" s="13" t="s">
        <v>30</v>
      </c>
      <c r="AX744" s="13" t="s">
        <v>74</v>
      </c>
      <c r="AY744" s="252" t="s">
        <v>118</v>
      </c>
    </row>
    <row r="745" s="13" customFormat="1">
      <c r="A745" s="13"/>
      <c r="B745" s="243"/>
      <c r="C745" s="244"/>
      <c r="D745" s="233" t="s">
        <v>217</v>
      </c>
      <c r="E745" s="245" t="s">
        <v>1</v>
      </c>
      <c r="F745" s="246" t="s">
        <v>230</v>
      </c>
      <c r="G745" s="244"/>
      <c r="H745" s="245" t="s">
        <v>1</v>
      </c>
      <c r="I745" s="247"/>
      <c r="J745" s="244"/>
      <c r="K745" s="244"/>
      <c r="L745" s="248"/>
      <c r="M745" s="249"/>
      <c r="N745" s="250"/>
      <c r="O745" s="250"/>
      <c r="P745" s="250"/>
      <c r="Q745" s="250"/>
      <c r="R745" s="250"/>
      <c r="S745" s="250"/>
      <c r="T745" s="251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2" t="s">
        <v>217</v>
      </c>
      <c r="AU745" s="252" t="s">
        <v>129</v>
      </c>
      <c r="AV745" s="13" t="s">
        <v>82</v>
      </c>
      <c r="AW745" s="13" t="s">
        <v>30</v>
      </c>
      <c r="AX745" s="13" t="s">
        <v>74</v>
      </c>
      <c r="AY745" s="252" t="s">
        <v>118</v>
      </c>
    </row>
    <row r="746" s="14" customFormat="1">
      <c r="A746" s="14"/>
      <c r="B746" s="253"/>
      <c r="C746" s="254"/>
      <c r="D746" s="233" t="s">
        <v>217</v>
      </c>
      <c r="E746" s="255" t="s">
        <v>1</v>
      </c>
      <c r="F746" s="256" t="s">
        <v>1074</v>
      </c>
      <c r="G746" s="254"/>
      <c r="H746" s="257">
        <v>42</v>
      </c>
      <c r="I746" s="258"/>
      <c r="J746" s="254"/>
      <c r="K746" s="254"/>
      <c r="L746" s="259"/>
      <c r="M746" s="260"/>
      <c r="N746" s="261"/>
      <c r="O746" s="261"/>
      <c r="P746" s="261"/>
      <c r="Q746" s="261"/>
      <c r="R746" s="261"/>
      <c r="S746" s="261"/>
      <c r="T746" s="26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3" t="s">
        <v>217</v>
      </c>
      <c r="AU746" s="263" t="s">
        <v>129</v>
      </c>
      <c r="AV746" s="14" t="s">
        <v>129</v>
      </c>
      <c r="AW746" s="14" t="s">
        <v>30</v>
      </c>
      <c r="AX746" s="14" t="s">
        <v>74</v>
      </c>
      <c r="AY746" s="263" t="s">
        <v>118</v>
      </c>
    </row>
    <row r="747" s="13" customFormat="1">
      <c r="A747" s="13"/>
      <c r="B747" s="243"/>
      <c r="C747" s="244"/>
      <c r="D747" s="233" t="s">
        <v>217</v>
      </c>
      <c r="E747" s="245" t="s">
        <v>1</v>
      </c>
      <c r="F747" s="246" t="s">
        <v>234</v>
      </c>
      <c r="G747" s="244"/>
      <c r="H747" s="245" t="s">
        <v>1</v>
      </c>
      <c r="I747" s="247"/>
      <c r="J747" s="244"/>
      <c r="K747" s="244"/>
      <c r="L747" s="248"/>
      <c r="M747" s="249"/>
      <c r="N747" s="250"/>
      <c r="O747" s="250"/>
      <c r="P747" s="250"/>
      <c r="Q747" s="250"/>
      <c r="R747" s="250"/>
      <c r="S747" s="250"/>
      <c r="T747" s="251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2" t="s">
        <v>217</v>
      </c>
      <c r="AU747" s="252" t="s">
        <v>129</v>
      </c>
      <c r="AV747" s="13" t="s">
        <v>82</v>
      </c>
      <c r="AW747" s="13" t="s">
        <v>30</v>
      </c>
      <c r="AX747" s="13" t="s">
        <v>74</v>
      </c>
      <c r="AY747" s="252" t="s">
        <v>118</v>
      </c>
    </row>
    <row r="748" s="14" customFormat="1">
      <c r="A748" s="14"/>
      <c r="B748" s="253"/>
      <c r="C748" s="254"/>
      <c r="D748" s="233" t="s">
        <v>217</v>
      </c>
      <c r="E748" s="255" t="s">
        <v>1</v>
      </c>
      <c r="F748" s="256" t="s">
        <v>1075</v>
      </c>
      <c r="G748" s="254"/>
      <c r="H748" s="257">
        <v>33.600000000000001</v>
      </c>
      <c r="I748" s="258"/>
      <c r="J748" s="254"/>
      <c r="K748" s="254"/>
      <c r="L748" s="259"/>
      <c r="M748" s="260"/>
      <c r="N748" s="261"/>
      <c r="O748" s="261"/>
      <c r="P748" s="261"/>
      <c r="Q748" s="261"/>
      <c r="R748" s="261"/>
      <c r="S748" s="261"/>
      <c r="T748" s="26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3" t="s">
        <v>217</v>
      </c>
      <c r="AU748" s="263" t="s">
        <v>129</v>
      </c>
      <c r="AV748" s="14" t="s">
        <v>129</v>
      </c>
      <c r="AW748" s="14" t="s">
        <v>30</v>
      </c>
      <c r="AX748" s="14" t="s">
        <v>74</v>
      </c>
      <c r="AY748" s="263" t="s">
        <v>118</v>
      </c>
    </row>
    <row r="749" s="15" customFormat="1">
      <c r="A749" s="15"/>
      <c r="B749" s="264"/>
      <c r="C749" s="265"/>
      <c r="D749" s="233" t="s">
        <v>217</v>
      </c>
      <c r="E749" s="266" t="s">
        <v>1</v>
      </c>
      <c r="F749" s="267" t="s">
        <v>224</v>
      </c>
      <c r="G749" s="265"/>
      <c r="H749" s="268">
        <v>75.599999999999994</v>
      </c>
      <c r="I749" s="269"/>
      <c r="J749" s="265"/>
      <c r="K749" s="265"/>
      <c r="L749" s="270"/>
      <c r="M749" s="271"/>
      <c r="N749" s="272"/>
      <c r="O749" s="272"/>
      <c r="P749" s="272"/>
      <c r="Q749" s="272"/>
      <c r="R749" s="272"/>
      <c r="S749" s="272"/>
      <c r="T749" s="273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74" t="s">
        <v>217</v>
      </c>
      <c r="AU749" s="274" t="s">
        <v>129</v>
      </c>
      <c r="AV749" s="15" t="s">
        <v>141</v>
      </c>
      <c r="AW749" s="15" t="s">
        <v>30</v>
      </c>
      <c r="AX749" s="15" t="s">
        <v>82</v>
      </c>
      <c r="AY749" s="274" t="s">
        <v>118</v>
      </c>
    </row>
    <row r="750" s="2" customFormat="1" ht="16.5" customHeight="1">
      <c r="A750" s="38"/>
      <c r="B750" s="39"/>
      <c r="C750" s="219" t="s">
        <v>1076</v>
      </c>
      <c r="D750" s="219" t="s">
        <v>124</v>
      </c>
      <c r="E750" s="220" t="s">
        <v>1077</v>
      </c>
      <c r="F750" s="221" t="s">
        <v>1078</v>
      </c>
      <c r="G750" s="222" t="s">
        <v>227</v>
      </c>
      <c r="H750" s="223">
        <v>75.599999999999994</v>
      </c>
      <c r="I750" s="224"/>
      <c r="J750" s="225">
        <f>ROUND(I750*H750,2)</f>
        <v>0</v>
      </c>
      <c r="K750" s="226"/>
      <c r="L750" s="44"/>
      <c r="M750" s="227" t="s">
        <v>1</v>
      </c>
      <c r="N750" s="228" t="s">
        <v>40</v>
      </c>
      <c r="O750" s="91"/>
      <c r="P750" s="229">
        <f>O750*H750</f>
        <v>0</v>
      </c>
      <c r="Q750" s="229">
        <v>0.00029999999999999997</v>
      </c>
      <c r="R750" s="229">
        <f>Q750*H750</f>
        <v>0.022679999999999995</v>
      </c>
      <c r="S750" s="229">
        <v>0</v>
      </c>
      <c r="T750" s="230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31" t="s">
        <v>318</v>
      </c>
      <c r="AT750" s="231" t="s">
        <v>124</v>
      </c>
      <c r="AU750" s="231" t="s">
        <v>129</v>
      </c>
      <c r="AY750" s="17" t="s">
        <v>118</v>
      </c>
      <c r="BE750" s="232">
        <f>IF(N750="základní",J750,0)</f>
        <v>0</v>
      </c>
      <c r="BF750" s="232">
        <f>IF(N750="snížená",J750,0)</f>
        <v>0</v>
      </c>
      <c r="BG750" s="232">
        <f>IF(N750="zákl. přenesená",J750,0)</f>
        <v>0</v>
      </c>
      <c r="BH750" s="232">
        <f>IF(N750="sníž. přenesená",J750,0)</f>
        <v>0</v>
      </c>
      <c r="BI750" s="232">
        <f>IF(N750="nulová",J750,0)</f>
        <v>0</v>
      </c>
      <c r="BJ750" s="17" t="s">
        <v>129</v>
      </c>
      <c r="BK750" s="232">
        <f>ROUND(I750*H750,2)</f>
        <v>0</v>
      </c>
      <c r="BL750" s="17" t="s">
        <v>318</v>
      </c>
      <c r="BM750" s="231" t="s">
        <v>1079</v>
      </c>
    </row>
    <row r="751" s="2" customFormat="1" ht="24.15" customHeight="1">
      <c r="A751" s="38"/>
      <c r="B751" s="39"/>
      <c r="C751" s="219" t="s">
        <v>1080</v>
      </c>
      <c r="D751" s="219" t="s">
        <v>124</v>
      </c>
      <c r="E751" s="220" t="s">
        <v>1081</v>
      </c>
      <c r="F751" s="221" t="s">
        <v>1082</v>
      </c>
      <c r="G751" s="222" t="s">
        <v>227</v>
      </c>
      <c r="H751" s="223">
        <v>12.960000000000001</v>
      </c>
      <c r="I751" s="224"/>
      <c r="J751" s="225">
        <f>ROUND(I751*H751,2)</f>
        <v>0</v>
      </c>
      <c r="K751" s="226"/>
      <c r="L751" s="44"/>
      <c r="M751" s="227" t="s">
        <v>1</v>
      </c>
      <c r="N751" s="228" t="s">
        <v>40</v>
      </c>
      <c r="O751" s="91"/>
      <c r="P751" s="229">
        <f>O751*H751</f>
        <v>0</v>
      </c>
      <c r="Q751" s="229">
        <v>0.0015</v>
      </c>
      <c r="R751" s="229">
        <f>Q751*H751</f>
        <v>0.019440000000000002</v>
      </c>
      <c r="S751" s="229">
        <v>0</v>
      </c>
      <c r="T751" s="230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31" t="s">
        <v>318</v>
      </c>
      <c r="AT751" s="231" t="s">
        <v>124</v>
      </c>
      <c r="AU751" s="231" t="s">
        <v>129</v>
      </c>
      <c r="AY751" s="17" t="s">
        <v>118</v>
      </c>
      <c r="BE751" s="232">
        <f>IF(N751="základní",J751,0)</f>
        <v>0</v>
      </c>
      <c r="BF751" s="232">
        <f>IF(N751="snížená",J751,0)</f>
        <v>0</v>
      </c>
      <c r="BG751" s="232">
        <f>IF(N751="zákl. přenesená",J751,0)</f>
        <v>0</v>
      </c>
      <c r="BH751" s="232">
        <f>IF(N751="sníž. přenesená",J751,0)</f>
        <v>0</v>
      </c>
      <c r="BI751" s="232">
        <f>IF(N751="nulová",J751,0)</f>
        <v>0</v>
      </c>
      <c r="BJ751" s="17" t="s">
        <v>129</v>
      </c>
      <c r="BK751" s="232">
        <f>ROUND(I751*H751,2)</f>
        <v>0</v>
      </c>
      <c r="BL751" s="17" t="s">
        <v>318</v>
      </c>
      <c r="BM751" s="231" t="s">
        <v>1083</v>
      </c>
    </row>
    <row r="752" s="13" customFormat="1">
      <c r="A752" s="13"/>
      <c r="B752" s="243"/>
      <c r="C752" s="244"/>
      <c r="D752" s="233" t="s">
        <v>217</v>
      </c>
      <c r="E752" s="245" t="s">
        <v>1</v>
      </c>
      <c r="F752" s="246" t="s">
        <v>229</v>
      </c>
      <c r="G752" s="244"/>
      <c r="H752" s="245" t="s">
        <v>1</v>
      </c>
      <c r="I752" s="247"/>
      <c r="J752" s="244"/>
      <c r="K752" s="244"/>
      <c r="L752" s="248"/>
      <c r="M752" s="249"/>
      <c r="N752" s="250"/>
      <c r="O752" s="250"/>
      <c r="P752" s="250"/>
      <c r="Q752" s="250"/>
      <c r="R752" s="250"/>
      <c r="S752" s="250"/>
      <c r="T752" s="251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2" t="s">
        <v>217</v>
      </c>
      <c r="AU752" s="252" t="s">
        <v>129</v>
      </c>
      <c r="AV752" s="13" t="s">
        <v>82</v>
      </c>
      <c r="AW752" s="13" t="s">
        <v>30</v>
      </c>
      <c r="AX752" s="13" t="s">
        <v>74</v>
      </c>
      <c r="AY752" s="252" t="s">
        <v>118</v>
      </c>
    </row>
    <row r="753" s="13" customFormat="1">
      <c r="A753" s="13"/>
      <c r="B753" s="243"/>
      <c r="C753" s="244"/>
      <c r="D753" s="233" t="s">
        <v>217</v>
      </c>
      <c r="E753" s="245" t="s">
        <v>1</v>
      </c>
      <c r="F753" s="246" t="s">
        <v>230</v>
      </c>
      <c r="G753" s="244"/>
      <c r="H753" s="245" t="s">
        <v>1</v>
      </c>
      <c r="I753" s="247"/>
      <c r="J753" s="244"/>
      <c r="K753" s="244"/>
      <c r="L753" s="248"/>
      <c r="M753" s="249"/>
      <c r="N753" s="250"/>
      <c r="O753" s="250"/>
      <c r="P753" s="250"/>
      <c r="Q753" s="250"/>
      <c r="R753" s="250"/>
      <c r="S753" s="250"/>
      <c r="T753" s="251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2" t="s">
        <v>217</v>
      </c>
      <c r="AU753" s="252" t="s">
        <v>129</v>
      </c>
      <c r="AV753" s="13" t="s">
        <v>82</v>
      </c>
      <c r="AW753" s="13" t="s">
        <v>30</v>
      </c>
      <c r="AX753" s="13" t="s">
        <v>74</v>
      </c>
      <c r="AY753" s="252" t="s">
        <v>118</v>
      </c>
    </row>
    <row r="754" s="14" customFormat="1">
      <c r="A754" s="14"/>
      <c r="B754" s="253"/>
      <c r="C754" s="254"/>
      <c r="D754" s="233" t="s">
        <v>217</v>
      </c>
      <c r="E754" s="255" t="s">
        <v>1</v>
      </c>
      <c r="F754" s="256" t="s">
        <v>1084</v>
      </c>
      <c r="G754" s="254"/>
      <c r="H754" s="257">
        <v>7.2000000000000002</v>
      </c>
      <c r="I754" s="258"/>
      <c r="J754" s="254"/>
      <c r="K754" s="254"/>
      <c r="L754" s="259"/>
      <c r="M754" s="260"/>
      <c r="N754" s="261"/>
      <c r="O754" s="261"/>
      <c r="P754" s="261"/>
      <c r="Q754" s="261"/>
      <c r="R754" s="261"/>
      <c r="S754" s="261"/>
      <c r="T754" s="26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3" t="s">
        <v>217</v>
      </c>
      <c r="AU754" s="263" t="s">
        <v>129</v>
      </c>
      <c r="AV754" s="14" t="s">
        <v>129</v>
      </c>
      <c r="AW754" s="14" t="s">
        <v>30</v>
      </c>
      <c r="AX754" s="14" t="s">
        <v>74</v>
      </c>
      <c r="AY754" s="263" t="s">
        <v>118</v>
      </c>
    </row>
    <row r="755" s="13" customFormat="1">
      <c r="A755" s="13"/>
      <c r="B755" s="243"/>
      <c r="C755" s="244"/>
      <c r="D755" s="233" t="s">
        <v>217</v>
      </c>
      <c r="E755" s="245" t="s">
        <v>1</v>
      </c>
      <c r="F755" s="246" t="s">
        <v>234</v>
      </c>
      <c r="G755" s="244"/>
      <c r="H755" s="245" t="s">
        <v>1</v>
      </c>
      <c r="I755" s="247"/>
      <c r="J755" s="244"/>
      <c r="K755" s="244"/>
      <c r="L755" s="248"/>
      <c r="M755" s="249"/>
      <c r="N755" s="250"/>
      <c r="O755" s="250"/>
      <c r="P755" s="250"/>
      <c r="Q755" s="250"/>
      <c r="R755" s="250"/>
      <c r="S755" s="250"/>
      <c r="T755" s="25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2" t="s">
        <v>217</v>
      </c>
      <c r="AU755" s="252" t="s">
        <v>129</v>
      </c>
      <c r="AV755" s="13" t="s">
        <v>82</v>
      </c>
      <c r="AW755" s="13" t="s">
        <v>30</v>
      </c>
      <c r="AX755" s="13" t="s">
        <v>74</v>
      </c>
      <c r="AY755" s="252" t="s">
        <v>118</v>
      </c>
    </row>
    <row r="756" s="14" customFormat="1">
      <c r="A756" s="14"/>
      <c r="B756" s="253"/>
      <c r="C756" s="254"/>
      <c r="D756" s="233" t="s">
        <v>217</v>
      </c>
      <c r="E756" s="255" t="s">
        <v>1</v>
      </c>
      <c r="F756" s="256" t="s">
        <v>1085</v>
      </c>
      <c r="G756" s="254"/>
      <c r="H756" s="257">
        <v>5.7599999999999998</v>
      </c>
      <c r="I756" s="258"/>
      <c r="J756" s="254"/>
      <c r="K756" s="254"/>
      <c r="L756" s="259"/>
      <c r="M756" s="260"/>
      <c r="N756" s="261"/>
      <c r="O756" s="261"/>
      <c r="P756" s="261"/>
      <c r="Q756" s="261"/>
      <c r="R756" s="261"/>
      <c r="S756" s="261"/>
      <c r="T756" s="26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3" t="s">
        <v>217</v>
      </c>
      <c r="AU756" s="263" t="s">
        <v>129</v>
      </c>
      <c r="AV756" s="14" t="s">
        <v>129</v>
      </c>
      <c r="AW756" s="14" t="s">
        <v>30</v>
      </c>
      <c r="AX756" s="14" t="s">
        <v>74</v>
      </c>
      <c r="AY756" s="263" t="s">
        <v>118</v>
      </c>
    </row>
    <row r="757" s="15" customFormat="1">
      <c r="A757" s="15"/>
      <c r="B757" s="264"/>
      <c r="C757" s="265"/>
      <c r="D757" s="233" t="s">
        <v>217</v>
      </c>
      <c r="E757" s="266" t="s">
        <v>1</v>
      </c>
      <c r="F757" s="267" t="s">
        <v>224</v>
      </c>
      <c r="G757" s="265"/>
      <c r="H757" s="268">
        <v>12.960000000000001</v>
      </c>
      <c r="I757" s="269"/>
      <c r="J757" s="265"/>
      <c r="K757" s="265"/>
      <c r="L757" s="270"/>
      <c r="M757" s="271"/>
      <c r="N757" s="272"/>
      <c r="O757" s="272"/>
      <c r="P757" s="272"/>
      <c r="Q757" s="272"/>
      <c r="R757" s="272"/>
      <c r="S757" s="272"/>
      <c r="T757" s="273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74" t="s">
        <v>217</v>
      </c>
      <c r="AU757" s="274" t="s">
        <v>129</v>
      </c>
      <c r="AV757" s="15" t="s">
        <v>141</v>
      </c>
      <c r="AW757" s="15" t="s">
        <v>30</v>
      </c>
      <c r="AX757" s="15" t="s">
        <v>82</v>
      </c>
      <c r="AY757" s="274" t="s">
        <v>118</v>
      </c>
    </row>
    <row r="758" s="2" customFormat="1" ht="33" customHeight="1">
      <c r="A758" s="38"/>
      <c r="B758" s="39"/>
      <c r="C758" s="219" t="s">
        <v>1086</v>
      </c>
      <c r="D758" s="219" t="s">
        <v>124</v>
      </c>
      <c r="E758" s="220" t="s">
        <v>1087</v>
      </c>
      <c r="F758" s="221" t="s">
        <v>1088</v>
      </c>
      <c r="G758" s="222" t="s">
        <v>227</v>
      </c>
      <c r="H758" s="223">
        <v>75.599999999999994</v>
      </c>
      <c r="I758" s="224"/>
      <c r="J758" s="225">
        <f>ROUND(I758*H758,2)</f>
        <v>0</v>
      </c>
      <c r="K758" s="226"/>
      <c r="L758" s="44"/>
      <c r="M758" s="227" t="s">
        <v>1</v>
      </c>
      <c r="N758" s="228" t="s">
        <v>40</v>
      </c>
      <c r="O758" s="91"/>
      <c r="P758" s="229">
        <f>O758*H758</f>
        <v>0</v>
      </c>
      <c r="Q758" s="229">
        <v>0</v>
      </c>
      <c r="R758" s="229">
        <f>Q758*H758</f>
        <v>0</v>
      </c>
      <c r="S758" s="229">
        <v>0</v>
      </c>
      <c r="T758" s="230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31" t="s">
        <v>318</v>
      </c>
      <c r="AT758" s="231" t="s">
        <v>124</v>
      </c>
      <c r="AU758" s="231" t="s">
        <v>129</v>
      </c>
      <c r="AY758" s="17" t="s">
        <v>118</v>
      </c>
      <c r="BE758" s="232">
        <f>IF(N758="základní",J758,0)</f>
        <v>0</v>
      </c>
      <c r="BF758" s="232">
        <f>IF(N758="snížená",J758,0)</f>
        <v>0</v>
      </c>
      <c r="BG758" s="232">
        <f>IF(N758="zákl. přenesená",J758,0)</f>
        <v>0</v>
      </c>
      <c r="BH758" s="232">
        <f>IF(N758="sníž. přenesená",J758,0)</f>
        <v>0</v>
      </c>
      <c r="BI758" s="232">
        <f>IF(N758="nulová",J758,0)</f>
        <v>0</v>
      </c>
      <c r="BJ758" s="17" t="s">
        <v>129</v>
      </c>
      <c r="BK758" s="232">
        <f>ROUND(I758*H758,2)</f>
        <v>0</v>
      </c>
      <c r="BL758" s="17" t="s">
        <v>318</v>
      </c>
      <c r="BM758" s="231" t="s">
        <v>1089</v>
      </c>
    </row>
    <row r="759" s="2" customFormat="1" ht="37.8" customHeight="1">
      <c r="A759" s="38"/>
      <c r="B759" s="39"/>
      <c r="C759" s="219" t="s">
        <v>1090</v>
      </c>
      <c r="D759" s="219" t="s">
        <v>124</v>
      </c>
      <c r="E759" s="220" t="s">
        <v>1091</v>
      </c>
      <c r="F759" s="221" t="s">
        <v>1092</v>
      </c>
      <c r="G759" s="222" t="s">
        <v>227</v>
      </c>
      <c r="H759" s="223">
        <v>75.599999999999994</v>
      </c>
      <c r="I759" s="224"/>
      <c r="J759" s="225">
        <f>ROUND(I759*H759,2)</f>
        <v>0</v>
      </c>
      <c r="K759" s="226"/>
      <c r="L759" s="44"/>
      <c r="M759" s="227" t="s">
        <v>1</v>
      </c>
      <c r="N759" s="228" t="s">
        <v>40</v>
      </c>
      <c r="O759" s="91"/>
      <c r="P759" s="229">
        <f>O759*H759</f>
        <v>0</v>
      </c>
      <c r="Q759" s="229">
        <v>0.0053499999999999997</v>
      </c>
      <c r="R759" s="229">
        <f>Q759*H759</f>
        <v>0.40445999999999993</v>
      </c>
      <c r="S759" s="229">
        <v>0</v>
      </c>
      <c r="T759" s="230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31" t="s">
        <v>318</v>
      </c>
      <c r="AT759" s="231" t="s">
        <v>124</v>
      </c>
      <c r="AU759" s="231" t="s">
        <v>129</v>
      </c>
      <c r="AY759" s="17" t="s">
        <v>118</v>
      </c>
      <c r="BE759" s="232">
        <f>IF(N759="základní",J759,0)</f>
        <v>0</v>
      </c>
      <c r="BF759" s="232">
        <f>IF(N759="snížená",J759,0)</f>
        <v>0</v>
      </c>
      <c r="BG759" s="232">
        <f>IF(N759="zákl. přenesená",J759,0)</f>
        <v>0</v>
      </c>
      <c r="BH759" s="232">
        <f>IF(N759="sníž. přenesená",J759,0)</f>
        <v>0</v>
      </c>
      <c r="BI759" s="232">
        <f>IF(N759="nulová",J759,0)</f>
        <v>0</v>
      </c>
      <c r="BJ759" s="17" t="s">
        <v>129</v>
      </c>
      <c r="BK759" s="232">
        <f>ROUND(I759*H759,2)</f>
        <v>0</v>
      </c>
      <c r="BL759" s="17" t="s">
        <v>318</v>
      </c>
      <c r="BM759" s="231" t="s">
        <v>1093</v>
      </c>
    </row>
    <row r="760" s="13" customFormat="1">
      <c r="A760" s="13"/>
      <c r="B760" s="243"/>
      <c r="C760" s="244"/>
      <c r="D760" s="233" t="s">
        <v>217</v>
      </c>
      <c r="E760" s="245" t="s">
        <v>1</v>
      </c>
      <c r="F760" s="246" t="s">
        <v>229</v>
      </c>
      <c r="G760" s="244"/>
      <c r="H760" s="245" t="s">
        <v>1</v>
      </c>
      <c r="I760" s="247"/>
      <c r="J760" s="244"/>
      <c r="K760" s="244"/>
      <c r="L760" s="248"/>
      <c r="M760" s="249"/>
      <c r="N760" s="250"/>
      <c r="O760" s="250"/>
      <c r="P760" s="250"/>
      <c r="Q760" s="250"/>
      <c r="R760" s="250"/>
      <c r="S760" s="250"/>
      <c r="T760" s="251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52" t="s">
        <v>217</v>
      </c>
      <c r="AU760" s="252" t="s">
        <v>129</v>
      </c>
      <c r="AV760" s="13" t="s">
        <v>82</v>
      </c>
      <c r="AW760" s="13" t="s">
        <v>30</v>
      </c>
      <c r="AX760" s="13" t="s">
        <v>74</v>
      </c>
      <c r="AY760" s="252" t="s">
        <v>118</v>
      </c>
    </row>
    <row r="761" s="13" customFormat="1">
      <c r="A761" s="13"/>
      <c r="B761" s="243"/>
      <c r="C761" s="244"/>
      <c r="D761" s="233" t="s">
        <v>217</v>
      </c>
      <c r="E761" s="245" t="s">
        <v>1</v>
      </c>
      <c r="F761" s="246" t="s">
        <v>230</v>
      </c>
      <c r="G761" s="244"/>
      <c r="H761" s="245" t="s">
        <v>1</v>
      </c>
      <c r="I761" s="247"/>
      <c r="J761" s="244"/>
      <c r="K761" s="244"/>
      <c r="L761" s="248"/>
      <c r="M761" s="249"/>
      <c r="N761" s="250"/>
      <c r="O761" s="250"/>
      <c r="P761" s="250"/>
      <c r="Q761" s="250"/>
      <c r="R761" s="250"/>
      <c r="S761" s="250"/>
      <c r="T761" s="25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2" t="s">
        <v>217</v>
      </c>
      <c r="AU761" s="252" t="s">
        <v>129</v>
      </c>
      <c r="AV761" s="13" t="s">
        <v>82</v>
      </c>
      <c r="AW761" s="13" t="s">
        <v>30</v>
      </c>
      <c r="AX761" s="13" t="s">
        <v>74</v>
      </c>
      <c r="AY761" s="252" t="s">
        <v>118</v>
      </c>
    </row>
    <row r="762" s="14" customFormat="1">
      <c r="A762" s="14"/>
      <c r="B762" s="253"/>
      <c r="C762" s="254"/>
      <c r="D762" s="233" t="s">
        <v>217</v>
      </c>
      <c r="E762" s="255" t="s">
        <v>1</v>
      </c>
      <c r="F762" s="256" t="s">
        <v>1074</v>
      </c>
      <c r="G762" s="254"/>
      <c r="H762" s="257">
        <v>42</v>
      </c>
      <c r="I762" s="258"/>
      <c r="J762" s="254"/>
      <c r="K762" s="254"/>
      <c r="L762" s="259"/>
      <c r="M762" s="260"/>
      <c r="N762" s="261"/>
      <c r="O762" s="261"/>
      <c r="P762" s="261"/>
      <c r="Q762" s="261"/>
      <c r="R762" s="261"/>
      <c r="S762" s="261"/>
      <c r="T762" s="26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3" t="s">
        <v>217</v>
      </c>
      <c r="AU762" s="263" t="s">
        <v>129</v>
      </c>
      <c r="AV762" s="14" t="s">
        <v>129</v>
      </c>
      <c r="AW762" s="14" t="s">
        <v>30</v>
      </c>
      <c r="AX762" s="14" t="s">
        <v>74</v>
      </c>
      <c r="AY762" s="263" t="s">
        <v>118</v>
      </c>
    </row>
    <row r="763" s="13" customFormat="1">
      <c r="A763" s="13"/>
      <c r="B763" s="243"/>
      <c r="C763" s="244"/>
      <c r="D763" s="233" t="s">
        <v>217</v>
      </c>
      <c r="E763" s="245" t="s">
        <v>1</v>
      </c>
      <c r="F763" s="246" t="s">
        <v>234</v>
      </c>
      <c r="G763" s="244"/>
      <c r="H763" s="245" t="s">
        <v>1</v>
      </c>
      <c r="I763" s="247"/>
      <c r="J763" s="244"/>
      <c r="K763" s="244"/>
      <c r="L763" s="248"/>
      <c r="M763" s="249"/>
      <c r="N763" s="250"/>
      <c r="O763" s="250"/>
      <c r="P763" s="250"/>
      <c r="Q763" s="250"/>
      <c r="R763" s="250"/>
      <c r="S763" s="250"/>
      <c r="T763" s="25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2" t="s">
        <v>217</v>
      </c>
      <c r="AU763" s="252" t="s">
        <v>129</v>
      </c>
      <c r="AV763" s="13" t="s">
        <v>82</v>
      </c>
      <c r="AW763" s="13" t="s">
        <v>30</v>
      </c>
      <c r="AX763" s="13" t="s">
        <v>74</v>
      </c>
      <c r="AY763" s="252" t="s">
        <v>118</v>
      </c>
    </row>
    <row r="764" s="14" customFormat="1">
      <c r="A764" s="14"/>
      <c r="B764" s="253"/>
      <c r="C764" s="254"/>
      <c r="D764" s="233" t="s">
        <v>217</v>
      </c>
      <c r="E764" s="255" t="s">
        <v>1</v>
      </c>
      <c r="F764" s="256" t="s">
        <v>1075</v>
      </c>
      <c r="G764" s="254"/>
      <c r="H764" s="257">
        <v>33.600000000000001</v>
      </c>
      <c r="I764" s="258"/>
      <c r="J764" s="254"/>
      <c r="K764" s="254"/>
      <c r="L764" s="259"/>
      <c r="M764" s="260"/>
      <c r="N764" s="261"/>
      <c r="O764" s="261"/>
      <c r="P764" s="261"/>
      <c r="Q764" s="261"/>
      <c r="R764" s="261"/>
      <c r="S764" s="261"/>
      <c r="T764" s="26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3" t="s">
        <v>217</v>
      </c>
      <c r="AU764" s="263" t="s">
        <v>129</v>
      </c>
      <c r="AV764" s="14" t="s">
        <v>129</v>
      </c>
      <c r="AW764" s="14" t="s">
        <v>30</v>
      </c>
      <c r="AX764" s="14" t="s">
        <v>74</v>
      </c>
      <c r="AY764" s="263" t="s">
        <v>118</v>
      </c>
    </row>
    <row r="765" s="15" customFormat="1">
      <c r="A765" s="15"/>
      <c r="B765" s="264"/>
      <c r="C765" s="265"/>
      <c r="D765" s="233" t="s">
        <v>217</v>
      </c>
      <c r="E765" s="266" t="s">
        <v>1</v>
      </c>
      <c r="F765" s="267" t="s">
        <v>224</v>
      </c>
      <c r="G765" s="265"/>
      <c r="H765" s="268">
        <v>75.599999999999994</v>
      </c>
      <c r="I765" s="269"/>
      <c r="J765" s="265"/>
      <c r="K765" s="265"/>
      <c r="L765" s="270"/>
      <c r="M765" s="271"/>
      <c r="N765" s="272"/>
      <c r="O765" s="272"/>
      <c r="P765" s="272"/>
      <c r="Q765" s="272"/>
      <c r="R765" s="272"/>
      <c r="S765" s="272"/>
      <c r="T765" s="273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74" t="s">
        <v>217</v>
      </c>
      <c r="AU765" s="274" t="s">
        <v>129</v>
      </c>
      <c r="AV765" s="15" t="s">
        <v>141</v>
      </c>
      <c r="AW765" s="15" t="s">
        <v>30</v>
      </c>
      <c r="AX765" s="15" t="s">
        <v>82</v>
      </c>
      <c r="AY765" s="274" t="s">
        <v>118</v>
      </c>
    </row>
    <row r="766" s="2" customFormat="1" ht="24.15" customHeight="1">
      <c r="A766" s="38"/>
      <c r="B766" s="39"/>
      <c r="C766" s="275" t="s">
        <v>1094</v>
      </c>
      <c r="D766" s="275" t="s">
        <v>254</v>
      </c>
      <c r="E766" s="276" t="s">
        <v>1095</v>
      </c>
      <c r="F766" s="277" t="s">
        <v>1096</v>
      </c>
      <c r="G766" s="278" t="s">
        <v>227</v>
      </c>
      <c r="H766" s="279">
        <v>83.159999999999997</v>
      </c>
      <c r="I766" s="280"/>
      <c r="J766" s="281">
        <f>ROUND(I766*H766,2)</f>
        <v>0</v>
      </c>
      <c r="K766" s="282"/>
      <c r="L766" s="283"/>
      <c r="M766" s="284" t="s">
        <v>1</v>
      </c>
      <c r="N766" s="285" t="s">
        <v>40</v>
      </c>
      <c r="O766" s="91"/>
      <c r="P766" s="229">
        <f>O766*H766</f>
        <v>0</v>
      </c>
      <c r="Q766" s="229">
        <v>0.016709999999999999</v>
      </c>
      <c r="R766" s="229">
        <f>Q766*H766</f>
        <v>1.3896035999999998</v>
      </c>
      <c r="S766" s="229">
        <v>0</v>
      </c>
      <c r="T766" s="230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31" t="s">
        <v>409</v>
      </c>
      <c r="AT766" s="231" t="s">
        <v>254</v>
      </c>
      <c r="AU766" s="231" t="s">
        <v>129</v>
      </c>
      <c r="AY766" s="17" t="s">
        <v>118</v>
      </c>
      <c r="BE766" s="232">
        <f>IF(N766="základní",J766,0)</f>
        <v>0</v>
      </c>
      <c r="BF766" s="232">
        <f>IF(N766="snížená",J766,0)</f>
        <v>0</v>
      </c>
      <c r="BG766" s="232">
        <f>IF(N766="zákl. přenesená",J766,0)</f>
        <v>0</v>
      </c>
      <c r="BH766" s="232">
        <f>IF(N766="sníž. přenesená",J766,0)</f>
        <v>0</v>
      </c>
      <c r="BI766" s="232">
        <f>IF(N766="nulová",J766,0)</f>
        <v>0</v>
      </c>
      <c r="BJ766" s="17" t="s">
        <v>129</v>
      </c>
      <c r="BK766" s="232">
        <f>ROUND(I766*H766,2)</f>
        <v>0</v>
      </c>
      <c r="BL766" s="17" t="s">
        <v>318</v>
      </c>
      <c r="BM766" s="231" t="s">
        <v>1097</v>
      </c>
    </row>
    <row r="767" s="14" customFormat="1">
      <c r="A767" s="14"/>
      <c r="B767" s="253"/>
      <c r="C767" s="254"/>
      <c r="D767" s="233" t="s">
        <v>217</v>
      </c>
      <c r="E767" s="254"/>
      <c r="F767" s="256" t="s">
        <v>1098</v>
      </c>
      <c r="G767" s="254"/>
      <c r="H767" s="257">
        <v>83.159999999999997</v>
      </c>
      <c r="I767" s="258"/>
      <c r="J767" s="254"/>
      <c r="K767" s="254"/>
      <c r="L767" s="259"/>
      <c r="M767" s="260"/>
      <c r="N767" s="261"/>
      <c r="O767" s="261"/>
      <c r="P767" s="261"/>
      <c r="Q767" s="261"/>
      <c r="R767" s="261"/>
      <c r="S767" s="261"/>
      <c r="T767" s="262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3" t="s">
        <v>217</v>
      </c>
      <c r="AU767" s="263" t="s">
        <v>129</v>
      </c>
      <c r="AV767" s="14" t="s">
        <v>129</v>
      </c>
      <c r="AW767" s="14" t="s">
        <v>4</v>
      </c>
      <c r="AX767" s="14" t="s">
        <v>82</v>
      </c>
      <c r="AY767" s="263" t="s">
        <v>118</v>
      </c>
    </row>
    <row r="768" s="2" customFormat="1" ht="24.15" customHeight="1">
      <c r="A768" s="38"/>
      <c r="B768" s="39"/>
      <c r="C768" s="219" t="s">
        <v>1099</v>
      </c>
      <c r="D768" s="219" t="s">
        <v>124</v>
      </c>
      <c r="E768" s="220" t="s">
        <v>1100</v>
      </c>
      <c r="F768" s="221" t="s">
        <v>1101</v>
      </c>
      <c r="G768" s="222" t="s">
        <v>227</v>
      </c>
      <c r="H768" s="223">
        <v>75.599999999999994</v>
      </c>
      <c r="I768" s="224"/>
      <c r="J768" s="225">
        <f>ROUND(I768*H768,2)</f>
        <v>0</v>
      </c>
      <c r="K768" s="226"/>
      <c r="L768" s="44"/>
      <c r="M768" s="227" t="s">
        <v>1</v>
      </c>
      <c r="N768" s="228" t="s">
        <v>40</v>
      </c>
      <c r="O768" s="91"/>
      <c r="P768" s="229">
        <f>O768*H768</f>
        <v>0</v>
      </c>
      <c r="Q768" s="229">
        <v>5.0000000000000002E-05</v>
      </c>
      <c r="R768" s="229">
        <f>Q768*H768</f>
        <v>0.0037799999999999999</v>
      </c>
      <c r="S768" s="229">
        <v>0</v>
      </c>
      <c r="T768" s="230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31" t="s">
        <v>318</v>
      </c>
      <c r="AT768" s="231" t="s">
        <v>124</v>
      </c>
      <c r="AU768" s="231" t="s">
        <v>129</v>
      </c>
      <c r="AY768" s="17" t="s">
        <v>118</v>
      </c>
      <c r="BE768" s="232">
        <f>IF(N768="základní",J768,0)</f>
        <v>0</v>
      </c>
      <c r="BF768" s="232">
        <f>IF(N768="snížená",J768,0)</f>
        <v>0</v>
      </c>
      <c r="BG768" s="232">
        <f>IF(N768="zákl. přenesená",J768,0)</f>
        <v>0</v>
      </c>
      <c r="BH768" s="232">
        <f>IF(N768="sníž. přenesená",J768,0)</f>
        <v>0</v>
      </c>
      <c r="BI768" s="232">
        <f>IF(N768="nulová",J768,0)</f>
        <v>0</v>
      </c>
      <c r="BJ768" s="17" t="s">
        <v>129</v>
      </c>
      <c r="BK768" s="232">
        <f>ROUND(I768*H768,2)</f>
        <v>0</v>
      </c>
      <c r="BL768" s="17" t="s">
        <v>318</v>
      </c>
      <c r="BM768" s="231" t="s">
        <v>1102</v>
      </c>
    </row>
    <row r="769" s="2" customFormat="1" ht="24.15" customHeight="1">
      <c r="A769" s="38"/>
      <c r="B769" s="39"/>
      <c r="C769" s="219" t="s">
        <v>1103</v>
      </c>
      <c r="D769" s="219" t="s">
        <v>124</v>
      </c>
      <c r="E769" s="220" t="s">
        <v>1104</v>
      </c>
      <c r="F769" s="221" t="s">
        <v>1105</v>
      </c>
      <c r="G769" s="222" t="s">
        <v>689</v>
      </c>
      <c r="H769" s="286"/>
      <c r="I769" s="224"/>
      <c r="J769" s="225">
        <f>ROUND(I769*H769,2)</f>
        <v>0</v>
      </c>
      <c r="K769" s="226"/>
      <c r="L769" s="44"/>
      <c r="M769" s="227" t="s">
        <v>1</v>
      </c>
      <c r="N769" s="228" t="s">
        <v>40</v>
      </c>
      <c r="O769" s="91"/>
      <c r="P769" s="229">
        <f>O769*H769</f>
        <v>0</v>
      </c>
      <c r="Q769" s="229">
        <v>0</v>
      </c>
      <c r="R769" s="229">
        <f>Q769*H769</f>
        <v>0</v>
      </c>
      <c r="S769" s="229">
        <v>0</v>
      </c>
      <c r="T769" s="230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31" t="s">
        <v>318</v>
      </c>
      <c r="AT769" s="231" t="s">
        <v>124</v>
      </c>
      <c r="AU769" s="231" t="s">
        <v>129</v>
      </c>
      <c r="AY769" s="17" t="s">
        <v>118</v>
      </c>
      <c r="BE769" s="232">
        <f>IF(N769="základní",J769,0)</f>
        <v>0</v>
      </c>
      <c r="BF769" s="232">
        <f>IF(N769="snížená",J769,0)</f>
        <v>0</v>
      </c>
      <c r="BG769" s="232">
        <f>IF(N769="zákl. přenesená",J769,0)</f>
        <v>0</v>
      </c>
      <c r="BH769" s="232">
        <f>IF(N769="sníž. přenesená",J769,0)</f>
        <v>0</v>
      </c>
      <c r="BI769" s="232">
        <f>IF(N769="nulová",J769,0)</f>
        <v>0</v>
      </c>
      <c r="BJ769" s="17" t="s">
        <v>129</v>
      </c>
      <c r="BK769" s="232">
        <f>ROUND(I769*H769,2)</f>
        <v>0</v>
      </c>
      <c r="BL769" s="17" t="s">
        <v>318</v>
      </c>
      <c r="BM769" s="231" t="s">
        <v>1106</v>
      </c>
    </row>
    <row r="770" s="12" customFormat="1" ht="22.8" customHeight="1">
      <c r="A770" s="12"/>
      <c r="B770" s="203"/>
      <c r="C770" s="204"/>
      <c r="D770" s="205" t="s">
        <v>73</v>
      </c>
      <c r="E770" s="217" t="s">
        <v>1107</v>
      </c>
      <c r="F770" s="217" t="s">
        <v>1108</v>
      </c>
      <c r="G770" s="204"/>
      <c r="H770" s="204"/>
      <c r="I770" s="207"/>
      <c r="J770" s="218">
        <f>BK770</f>
        <v>0</v>
      </c>
      <c r="K770" s="204"/>
      <c r="L770" s="209"/>
      <c r="M770" s="210"/>
      <c r="N770" s="211"/>
      <c r="O770" s="211"/>
      <c r="P770" s="212">
        <f>P771</f>
        <v>0</v>
      </c>
      <c r="Q770" s="211"/>
      <c r="R770" s="212">
        <f>R771</f>
        <v>0</v>
      </c>
      <c r="S770" s="211"/>
      <c r="T770" s="213">
        <f>T771</f>
        <v>0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14" t="s">
        <v>129</v>
      </c>
      <c r="AT770" s="215" t="s">
        <v>73</v>
      </c>
      <c r="AU770" s="215" t="s">
        <v>82</v>
      </c>
      <c r="AY770" s="214" t="s">
        <v>118</v>
      </c>
      <c r="BK770" s="216">
        <f>BK771</f>
        <v>0</v>
      </c>
    </row>
    <row r="771" s="2" customFormat="1" ht="16.5" customHeight="1">
      <c r="A771" s="38"/>
      <c r="B771" s="39"/>
      <c r="C771" s="219" t="s">
        <v>1109</v>
      </c>
      <c r="D771" s="219" t="s">
        <v>124</v>
      </c>
      <c r="E771" s="220" t="s">
        <v>1110</v>
      </c>
      <c r="F771" s="221" t="s">
        <v>1111</v>
      </c>
      <c r="G771" s="222" t="s">
        <v>306</v>
      </c>
      <c r="H771" s="223">
        <v>9</v>
      </c>
      <c r="I771" s="224"/>
      <c r="J771" s="225">
        <f>ROUND(I771*H771,2)</f>
        <v>0</v>
      </c>
      <c r="K771" s="226"/>
      <c r="L771" s="44"/>
      <c r="M771" s="227" t="s">
        <v>1</v>
      </c>
      <c r="N771" s="228" t="s">
        <v>40</v>
      </c>
      <c r="O771" s="91"/>
      <c r="P771" s="229">
        <f>O771*H771</f>
        <v>0</v>
      </c>
      <c r="Q771" s="229">
        <v>0</v>
      </c>
      <c r="R771" s="229">
        <f>Q771*H771</f>
        <v>0</v>
      </c>
      <c r="S771" s="229">
        <v>0</v>
      </c>
      <c r="T771" s="230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31" t="s">
        <v>318</v>
      </c>
      <c r="AT771" s="231" t="s">
        <v>124</v>
      </c>
      <c r="AU771" s="231" t="s">
        <v>129</v>
      </c>
      <c r="AY771" s="17" t="s">
        <v>118</v>
      </c>
      <c r="BE771" s="232">
        <f>IF(N771="základní",J771,0)</f>
        <v>0</v>
      </c>
      <c r="BF771" s="232">
        <f>IF(N771="snížená",J771,0)</f>
        <v>0</v>
      </c>
      <c r="BG771" s="232">
        <f>IF(N771="zákl. přenesená",J771,0)</f>
        <v>0</v>
      </c>
      <c r="BH771" s="232">
        <f>IF(N771="sníž. přenesená",J771,0)</f>
        <v>0</v>
      </c>
      <c r="BI771" s="232">
        <f>IF(N771="nulová",J771,0)</f>
        <v>0</v>
      </c>
      <c r="BJ771" s="17" t="s">
        <v>129</v>
      </c>
      <c r="BK771" s="232">
        <f>ROUND(I771*H771,2)</f>
        <v>0</v>
      </c>
      <c r="BL771" s="17" t="s">
        <v>318</v>
      </c>
      <c r="BM771" s="231" t="s">
        <v>1112</v>
      </c>
    </row>
    <row r="772" s="12" customFormat="1" ht="22.8" customHeight="1">
      <c r="A772" s="12"/>
      <c r="B772" s="203"/>
      <c r="C772" s="204"/>
      <c r="D772" s="205" t="s">
        <v>73</v>
      </c>
      <c r="E772" s="217" t="s">
        <v>1113</v>
      </c>
      <c r="F772" s="217" t="s">
        <v>1114</v>
      </c>
      <c r="G772" s="204"/>
      <c r="H772" s="204"/>
      <c r="I772" s="207"/>
      <c r="J772" s="218">
        <f>BK772</f>
        <v>0</v>
      </c>
      <c r="K772" s="204"/>
      <c r="L772" s="209"/>
      <c r="M772" s="210"/>
      <c r="N772" s="211"/>
      <c r="O772" s="211"/>
      <c r="P772" s="212">
        <f>SUM(P773:P799)</f>
        <v>0</v>
      </c>
      <c r="Q772" s="211"/>
      <c r="R772" s="212">
        <f>SUM(R773:R799)</f>
        <v>1.1270725000000001</v>
      </c>
      <c r="S772" s="211"/>
      <c r="T772" s="213">
        <f>SUM(T773:T799)</f>
        <v>0.20104739999999999</v>
      </c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R772" s="214" t="s">
        <v>129</v>
      </c>
      <c r="AT772" s="215" t="s">
        <v>73</v>
      </c>
      <c r="AU772" s="215" t="s">
        <v>82</v>
      </c>
      <c r="AY772" s="214" t="s">
        <v>118</v>
      </c>
      <c r="BK772" s="216">
        <f>SUM(BK773:BK799)</f>
        <v>0</v>
      </c>
    </row>
    <row r="773" s="2" customFormat="1" ht="16.5" customHeight="1">
      <c r="A773" s="38"/>
      <c r="B773" s="39"/>
      <c r="C773" s="219" t="s">
        <v>1115</v>
      </c>
      <c r="D773" s="219" t="s">
        <v>124</v>
      </c>
      <c r="E773" s="220" t="s">
        <v>1116</v>
      </c>
      <c r="F773" s="221" t="s">
        <v>1117</v>
      </c>
      <c r="G773" s="222" t="s">
        <v>227</v>
      </c>
      <c r="H773" s="223">
        <v>648.53999999999996</v>
      </c>
      <c r="I773" s="224"/>
      <c r="J773" s="225">
        <f>ROUND(I773*H773,2)</f>
        <v>0</v>
      </c>
      <c r="K773" s="226"/>
      <c r="L773" s="44"/>
      <c r="M773" s="227" t="s">
        <v>1</v>
      </c>
      <c r="N773" s="228" t="s">
        <v>40</v>
      </c>
      <c r="O773" s="91"/>
      <c r="P773" s="229">
        <f>O773*H773</f>
        <v>0</v>
      </c>
      <c r="Q773" s="229">
        <v>0.001</v>
      </c>
      <c r="R773" s="229">
        <f>Q773*H773</f>
        <v>0.64854000000000001</v>
      </c>
      <c r="S773" s="229">
        <v>0.00031</v>
      </c>
      <c r="T773" s="230">
        <f>S773*H773</f>
        <v>0.20104739999999999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31" t="s">
        <v>318</v>
      </c>
      <c r="AT773" s="231" t="s">
        <v>124</v>
      </c>
      <c r="AU773" s="231" t="s">
        <v>129</v>
      </c>
      <c r="AY773" s="17" t="s">
        <v>118</v>
      </c>
      <c r="BE773" s="232">
        <f>IF(N773="základní",J773,0)</f>
        <v>0</v>
      </c>
      <c r="BF773" s="232">
        <f>IF(N773="snížená",J773,0)</f>
        <v>0</v>
      </c>
      <c r="BG773" s="232">
        <f>IF(N773="zákl. přenesená",J773,0)</f>
        <v>0</v>
      </c>
      <c r="BH773" s="232">
        <f>IF(N773="sníž. přenesená",J773,0)</f>
        <v>0</v>
      </c>
      <c r="BI773" s="232">
        <f>IF(N773="nulová",J773,0)</f>
        <v>0</v>
      </c>
      <c r="BJ773" s="17" t="s">
        <v>129</v>
      </c>
      <c r="BK773" s="232">
        <f>ROUND(I773*H773,2)</f>
        <v>0</v>
      </c>
      <c r="BL773" s="17" t="s">
        <v>318</v>
      </c>
      <c r="BM773" s="231" t="s">
        <v>1118</v>
      </c>
    </row>
    <row r="774" s="13" customFormat="1">
      <c r="A774" s="13"/>
      <c r="B774" s="243"/>
      <c r="C774" s="244"/>
      <c r="D774" s="233" t="s">
        <v>217</v>
      </c>
      <c r="E774" s="245" t="s">
        <v>1</v>
      </c>
      <c r="F774" s="246" t="s">
        <v>218</v>
      </c>
      <c r="G774" s="244"/>
      <c r="H774" s="245" t="s">
        <v>1</v>
      </c>
      <c r="I774" s="247"/>
      <c r="J774" s="244"/>
      <c r="K774" s="244"/>
      <c r="L774" s="248"/>
      <c r="M774" s="249"/>
      <c r="N774" s="250"/>
      <c r="O774" s="250"/>
      <c r="P774" s="250"/>
      <c r="Q774" s="250"/>
      <c r="R774" s="250"/>
      <c r="S774" s="250"/>
      <c r="T774" s="251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52" t="s">
        <v>217</v>
      </c>
      <c r="AU774" s="252" t="s">
        <v>129</v>
      </c>
      <c r="AV774" s="13" t="s">
        <v>82</v>
      </c>
      <c r="AW774" s="13" t="s">
        <v>30</v>
      </c>
      <c r="AX774" s="13" t="s">
        <v>74</v>
      </c>
      <c r="AY774" s="252" t="s">
        <v>118</v>
      </c>
    </row>
    <row r="775" s="13" customFormat="1">
      <c r="A775" s="13"/>
      <c r="B775" s="243"/>
      <c r="C775" s="244"/>
      <c r="D775" s="233" t="s">
        <v>217</v>
      </c>
      <c r="E775" s="245" t="s">
        <v>1</v>
      </c>
      <c r="F775" s="246" t="s">
        <v>230</v>
      </c>
      <c r="G775" s="244"/>
      <c r="H775" s="245" t="s">
        <v>1</v>
      </c>
      <c r="I775" s="247"/>
      <c r="J775" s="244"/>
      <c r="K775" s="244"/>
      <c r="L775" s="248"/>
      <c r="M775" s="249"/>
      <c r="N775" s="250"/>
      <c r="O775" s="250"/>
      <c r="P775" s="250"/>
      <c r="Q775" s="250"/>
      <c r="R775" s="250"/>
      <c r="S775" s="250"/>
      <c r="T775" s="251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2" t="s">
        <v>217</v>
      </c>
      <c r="AU775" s="252" t="s">
        <v>129</v>
      </c>
      <c r="AV775" s="13" t="s">
        <v>82</v>
      </c>
      <c r="AW775" s="13" t="s">
        <v>30</v>
      </c>
      <c r="AX775" s="13" t="s">
        <v>74</v>
      </c>
      <c r="AY775" s="252" t="s">
        <v>118</v>
      </c>
    </row>
    <row r="776" s="14" customFormat="1">
      <c r="A776" s="14"/>
      <c r="B776" s="253"/>
      <c r="C776" s="254"/>
      <c r="D776" s="233" t="s">
        <v>217</v>
      </c>
      <c r="E776" s="255" t="s">
        <v>1</v>
      </c>
      <c r="F776" s="256" t="s">
        <v>1119</v>
      </c>
      <c r="G776" s="254"/>
      <c r="H776" s="257">
        <v>16.800000000000001</v>
      </c>
      <c r="I776" s="258"/>
      <c r="J776" s="254"/>
      <c r="K776" s="254"/>
      <c r="L776" s="259"/>
      <c r="M776" s="260"/>
      <c r="N776" s="261"/>
      <c r="O776" s="261"/>
      <c r="P776" s="261"/>
      <c r="Q776" s="261"/>
      <c r="R776" s="261"/>
      <c r="S776" s="261"/>
      <c r="T776" s="262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3" t="s">
        <v>217</v>
      </c>
      <c r="AU776" s="263" t="s">
        <v>129</v>
      </c>
      <c r="AV776" s="14" t="s">
        <v>129</v>
      </c>
      <c r="AW776" s="14" t="s">
        <v>30</v>
      </c>
      <c r="AX776" s="14" t="s">
        <v>74</v>
      </c>
      <c r="AY776" s="263" t="s">
        <v>118</v>
      </c>
    </row>
    <row r="777" s="14" customFormat="1">
      <c r="A777" s="14"/>
      <c r="B777" s="253"/>
      <c r="C777" s="254"/>
      <c r="D777" s="233" t="s">
        <v>217</v>
      </c>
      <c r="E777" s="255" t="s">
        <v>1</v>
      </c>
      <c r="F777" s="256" t="s">
        <v>1120</v>
      </c>
      <c r="G777" s="254"/>
      <c r="H777" s="257">
        <v>94.5</v>
      </c>
      <c r="I777" s="258"/>
      <c r="J777" s="254"/>
      <c r="K777" s="254"/>
      <c r="L777" s="259"/>
      <c r="M777" s="260"/>
      <c r="N777" s="261"/>
      <c r="O777" s="261"/>
      <c r="P777" s="261"/>
      <c r="Q777" s="261"/>
      <c r="R777" s="261"/>
      <c r="S777" s="261"/>
      <c r="T777" s="26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3" t="s">
        <v>217</v>
      </c>
      <c r="AU777" s="263" t="s">
        <v>129</v>
      </c>
      <c r="AV777" s="14" t="s">
        <v>129</v>
      </c>
      <c r="AW777" s="14" t="s">
        <v>30</v>
      </c>
      <c r="AX777" s="14" t="s">
        <v>74</v>
      </c>
      <c r="AY777" s="263" t="s">
        <v>118</v>
      </c>
    </row>
    <row r="778" s="13" customFormat="1">
      <c r="A778" s="13"/>
      <c r="B778" s="243"/>
      <c r="C778" s="244"/>
      <c r="D778" s="233" t="s">
        <v>217</v>
      </c>
      <c r="E778" s="245" t="s">
        <v>1</v>
      </c>
      <c r="F778" s="246" t="s">
        <v>234</v>
      </c>
      <c r="G778" s="244"/>
      <c r="H778" s="245" t="s">
        <v>1</v>
      </c>
      <c r="I778" s="247"/>
      <c r="J778" s="244"/>
      <c r="K778" s="244"/>
      <c r="L778" s="248"/>
      <c r="M778" s="249"/>
      <c r="N778" s="250"/>
      <c r="O778" s="250"/>
      <c r="P778" s="250"/>
      <c r="Q778" s="250"/>
      <c r="R778" s="250"/>
      <c r="S778" s="250"/>
      <c r="T778" s="251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2" t="s">
        <v>217</v>
      </c>
      <c r="AU778" s="252" t="s">
        <v>129</v>
      </c>
      <c r="AV778" s="13" t="s">
        <v>82</v>
      </c>
      <c r="AW778" s="13" t="s">
        <v>30</v>
      </c>
      <c r="AX778" s="13" t="s">
        <v>74</v>
      </c>
      <c r="AY778" s="252" t="s">
        <v>118</v>
      </c>
    </row>
    <row r="779" s="14" customFormat="1">
      <c r="A779" s="14"/>
      <c r="B779" s="253"/>
      <c r="C779" s="254"/>
      <c r="D779" s="233" t="s">
        <v>217</v>
      </c>
      <c r="E779" s="255" t="s">
        <v>1</v>
      </c>
      <c r="F779" s="256" t="s">
        <v>1121</v>
      </c>
      <c r="G779" s="254"/>
      <c r="H779" s="257">
        <v>13.44</v>
      </c>
      <c r="I779" s="258"/>
      <c r="J779" s="254"/>
      <c r="K779" s="254"/>
      <c r="L779" s="259"/>
      <c r="M779" s="260"/>
      <c r="N779" s="261"/>
      <c r="O779" s="261"/>
      <c r="P779" s="261"/>
      <c r="Q779" s="261"/>
      <c r="R779" s="261"/>
      <c r="S779" s="261"/>
      <c r="T779" s="26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3" t="s">
        <v>217</v>
      </c>
      <c r="AU779" s="263" t="s">
        <v>129</v>
      </c>
      <c r="AV779" s="14" t="s">
        <v>129</v>
      </c>
      <c r="AW779" s="14" t="s">
        <v>30</v>
      </c>
      <c r="AX779" s="14" t="s">
        <v>74</v>
      </c>
      <c r="AY779" s="263" t="s">
        <v>118</v>
      </c>
    </row>
    <row r="780" s="14" customFormat="1">
      <c r="A780" s="14"/>
      <c r="B780" s="253"/>
      <c r="C780" s="254"/>
      <c r="D780" s="233" t="s">
        <v>217</v>
      </c>
      <c r="E780" s="255" t="s">
        <v>1</v>
      </c>
      <c r="F780" s="256" t="s">
        <v>1122</v>
      </c>
      <c r="G780" s="254"/>
      <c r="H780" s="257">
        <v>73.799999999999997</v>
      </c>
      <c r="I780" s="258"/>
      <c r="J780" s="254"/>
      <c r="K780" s="254"/>
      <c r="L780" s="259"/>
      <c r="M780" s="260"/>
      <c r="N780" s="261"/>
      <c r="O780" s="261"/>
      <c r="P780" s="261"/>
      <c r="Q780" s="261"/>
      <c r="R780" s="261"/>
      <c r="S780" s="261"/>
      <c r="T780" s="262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3" t="s">
        <v>217</v>
      </c>
      <c r="AU780" s="263" t="s">
        <v>129</v>
      </c>
      <c r="AV780" s="14" t="s">
        <v>129</v>
      </c>
      <c r="AW780" s="14" t="s">
        <v>30</v>
      </c>
      <c r="AX780" s="14" t="s">
        <v>74</v>
      </c>
      <c r="AY780" s="263" t="s">
        <v>118</v>
      </c>
    </row>
    <row r="781" s="13" customFormat="1">
      <c r="A781" s="13"/>
      <c r="B781" s="243"/>
      <c r="C781" s="244"/>
      <c r="D781" s="233" t="s">
        <v>217</v>
      </c>
      <c r="E781" s="245" t="s">
        <v>1</v>
      </c>
      <c r="F781" s="246" t="s">
        <v>1123</v>
      </c>
      <c r="G781" s="244"/>
      <c r="H781" s="245" t="s">
        <v>1</v>
      </c>
      <c r="I781" s="247"/>
      <c r="J781" s="244"/>
      <c r="K781" s="244"/>
      <c r="L781" s="248"/>
      <c r="M781" s="249"/>
      <c r="N781" s="250"/>
      <c r="O781" s="250"/>
      <c r="P781" s="250"/>
      <c r="Q781" s="250"/>
      <c r="R781" s="250"/>
      <c r="S781" s="250"/>
      <c r="T781" s="251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2" t="s">
        <v>217</v>
      </c>
      <c r="AU781" s="252" t="s">
        <v>129</v>
      </c>
      <c r="AV781" s="13" t="s">
        <v>82</v>
      </c>
      <c r="AW781" s="13" t="s">
        <v>30</v>
      </c>
      <c r="AX781" s="13" t="s">
        <v>74</v>
      </c>
      <c r="AY781" s="252" t="s">
        <v>118</v>
      </c>
    </row>
    <row r="782" s="14" customFormat="1">
      <c r="A782" s="14"/>
      <c r="B782" s="253"/>
      <c r="C782" s="254"/>
      <c r="D782" s="233" t="s">
        <v>217</v>
      </c>
      <c r="E782" s="255" t="s">
        <v>1</v>
      </c>
      <c r="F782" s="256" t="s">
        <v>1124</v>
      </c>
      <c r="G782" s="254"/>
      <c r="H782" s="257">
        <v>450</v>
      </c>
      <c r="I782" s="258"/>
      <c r="J782" s="254"/>
      <c r="K782" s="254"/>
      <c r="L782" s="259"/>
      <c r="M782" s="260"/>
      <c r="N782" s="261"/>
      <c r="O782" s="261"/>
      <c r="P782" s="261"/>
      <c r="Q782" s="261"/>
      <c r="R782" s="261"/>
      <c r="S782" s="261"/>
      <c r="T782" s="262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3" t="s">
        <v>217</v>
      </c>
      <c r="AU782" s="263" t="s">
        <v>129</v>
      </c>
      <c r="AV782" s="14" t="s">
        <v>129</v>
      </c>
      <c r="AW782" s="14" t="s">
        <v>30</v>
      </c>
      <c r="AX782" s="14" t="s">
        <v>74</v>
      </c>
      <c r="AY782" s="263" t="s">
        <v>118</v>
      </c>
    </row>
    <row r="783" s="15" customFormat="1">
      <c r="A783" s="15"/>
      <c r="B783" s="264"/>
      <c r="C783" s="265"/>
      <c r="D783" s="233" t="s">
        <v>217</v>
      </c>
      <c r="E783" s="266" t="s">
        <v>1</v>
      </c>
      <c r="F783" s="267" t="s">
        <v>224</v>
      </c>
      <c r="G783" s="265"/>
      <c r="H783" s="268">
        <v>648.53999999999996</v>
      </c>
      <c r="I783" s="269"/>
      <c r="J783" s="265"/>
      <c r="K783" s="265"/>
      <c r="L783" s="270"/>
      <c r="M783" s="271"/>
      <c r="N783" s="272"/>
      <c r="O783" s="272"/>
      <c r="P783" s="272"/>
      <c r="Q783" s="272"/>
      <c r="R783" s="272"/>
      <c r="S783" s="272"/>
      <c r="T783" s="273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74" t="s">
        <v>217</v>
      </c>
      <c r="AU783" s="274" t="s">
        <v>129</v>
      </c>
      <c r="AV783" s="15" t="s">
        <v>141</v>
      </c>
      <c r="AW783" s="15" t="s">
        <v>30</v>
      </c>
      <c r="AX783" s="15" t="s">
        <v>82</v>
      </c>
      <c r="AY783" s="274" t="s">
        <v>118</v>
      </c>
    </row>
    <row r="784" s="2" customFormat="1" ht="24.15" customHeight="1">
      <c r="A784" s="38"/>
      <c r="B784" s="39"/>
      <c r="C784" s="219" t="s">
        <v>1125</v>
      </c>
      <c r="D784" s="219" t="s">
        <v>124</v>
      </c>
      <c r="E784" s="220" t="s">
        <v>1126</v>
      </c>
      <c r="F784" s="221" t="s">
        <v>1127</v>
      </c>
      <c r="G784" s="222" t="s">
        <v>227</v>
      </c>
      <c r="H784" s="223">
        <v>957.06500000000005</v>
      </c>
      <c r="I784" s="224"/>
      <c r="J784" s="225">
        <f>ROUND(I784*H784,2)</f>
        <v>0</v>
      </c>
      <c r="K784" s="226"/>
      <c r="L784" s="44"/>
      <c r="M784" s="227" t="s">
        <v>1</v>
      </c>
      <c r="N784" s="228" t="s">
        <v>40</v>
      </c>
      <c r="O784" s="91"/>
      <c r="P784" s="229">
        <f>O784*H784</f>
        <v>0</v>
      </c>
      <c r="Q784" s="229">
        <v>0.00021000000000000001</v>
      </c>
      <c r="R784" s="229">
        <f>Q784*H784</f>
        <v>0.20098365000000001</v>
      </c>
      <c r="S784" s="229">
        <v>0</v>
      </c>
      <c r="T784" s="230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31" t="s">
        <v>318</v>
      </c>
      <c r="AT784" s="231" t="s">
        <v>124</v>
      </c>
      <c r="AU784" s="231" t="s">
        <v>129</v>
      </c>
      <c r="AY784" s="17" t="s">
        <v>118</v>
      </c>
      <c r="BE784" s="232">
        <f>IF(N784="základní",J784,0)</f>
        <v>0</v>
      </c>
      <c r="BF784" s="232">
        <f>IF(N784="snížená",J784,0)</f>
        <v>0</v>
      </c>
      <c r="BG784" s="232">
        <f>IF(N784="zákl. přenesená",J784,0)</f>
        <v>0</v>
      </c>
      <c r="BH784" s="232">
        <f>IF(N784="sníž. přenesená",J784,0)</f>
        <v>0</v>
      </c>
      <c r="BI784" s="232">
        <f>IF(N784="nulová",J784,0)</f>
        <v>0</v>
      </c>
      <c r="BJ784" s="17" t="s">
        <v>129</v>
      </c>
      <c r="BK784" s="232">
        <f>ROUND(I784*H784,2)</f>
        <v>0</v>
      </c>
      <c r="BL784" s="17" t="s">
        <v>318</v>
      </c>
      <c r="BM784" s="231" t="s">
        <v>1128</v>
      </c>
    </row>
    <row r="785" s="13" customFormat="1">
      <c r="A785" s="13"/>
      <c r="B785" s="243"/>
      <c r="C785" s="244"/>
      <c r="D785" s="233" t="s">
        <v>217</v>
      </c>
      <c r="E785" s="245" t="s">
        <v>1</v>
      </c>
      <c r="F785" s="246" t="s">
        <v>218</v>
      </c>
      <c r="G785" s="244"/>
      <c r="H785" s="245" t="s">
        <v>1</v>
      </c>
      <c r="I785" s="247"/>
      <c r="J785" s="244"/>
      <c r="K785" s="244"/>
      <c r="L785" s="248"/>
      <c r="M785" s="249"/>
      <c r="N785" s="250"/>
      <c r="O785" s="250"/>
      <c r="P785" s="250"/>
      <c r="Q785" s="250"/>
      <c r="R785" s="250"/>
      <c r="S785" s="250"/>
      <c r="T785" s="251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52" t="s">
        <v>217</v>
      </c>
      <c r="AU785" s="252" t="s">
        <v>129</v>
      </c>
      <c r="AV785" s="13" t="s">
        <v>82</v>
      </c>
      <c r="AW785" s="13" t="s">
        <v>30</v>
      </c>
      <c r="AX785" s="13" t="s">
        <v>74</v>
      </c>
      <c r="AY785" s="252" t="s">
        <v>118</v>
      </c>
    </row>
    <row r="786" s="13" customFormat="1">
      <c r="A786" s="13"/>
      <c r="B786" s="243"/>
      <c r="C786" s="244"/>
      <c r="D786" s="233" t="s">
        <v>217</v>
      </c>
      <c r="E786" s="245" t="s">
        <v>1</v>
      </c>
      <c r="F786" s="246" t="s">
        <v>230</v>
      </c>
      <c r="G786" s="244"/>
      <c r="H786" s="245" t="s">
        <v>1</v>
      </c>
      <c r="I786" s="247"/>
      <c r="J786" s="244"/>
      <c r="K786" s="244"/>
      <c r="L786" s="248"/>
      <c r="M786" s="249"/>
      <c r="N786" s="250"/>
      <c r="O786" s="250"/>
      <c r="P786" s="250"/>
      <c r="Q786" s="250"/>
      <c r="R786" s="250"/>
      <c r="S786" s="250"/>
      <c r="T786" s="251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2" t="s">
        <v>217</v>
      </c>
      <c r="AU786" s="252" t="s">
        <v>129</v>
      </c>
      <c r="AV786" s="13" t="s">
        <v>82</v>
      </c>
      <c r="AW786" s="13" t="s">
        <v>30</v>
      </c>
      <c r="AX786" s="13" t="s">
        <v>74</v>
      </c>
      <c r="AY786" s="252" t="s">
        <v>118</v>
      </c>
    </row>
    <row r="787" s="14" customFormat="1">
      <c r="A787" s="14"/>
      <c r="B787" s="253"/>
      <c r="C787" s="254"/>
      <c r="D787" s="233" t="s">
        <v>217</v>
      </c>
      <c r="E787" s="255" t="s">
        <v>1</v>
      </c>
      <c r="F787" s="256" t="s">
        <v>326</v>
      </c>
      <c r="G787" s="254"/>
      <c r="H787" s="257">
        <v>186.30000000000001</v>
      </c>
      <c r="I787" s="258"/>
      <c r="J787" s="254"/>
      <c r="K787" s="254"/>
      <c r="L787" s="259"/>
      <c r="M787" s="260"/>
      <c r="N787" s="261"/>
      <c r="O787" s="261"/>
      <c r="P787" s="261"/>
      <c r="Q787" s="261"/>
      <c r="R787" s="261"/>
      <c r="S787" s="261"/>
      <c r="T787" s="262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3" t="s">
        <v>217</v>
      </c>
      <c r="AU787" s="263" t="s">
        <v>129</v>
      </c>
      <c r="AV787" s="14" t="s">
        <v>129</v>
      </c>
      <c r="AW787" s="14" t="s">
        <v>30</v>
      </c>
      <c r="AX787" s="14" t="s">
        <v>74</v>
      </c>
      <c r="AY787" s="263" t="s">
        <v>118</v>
      </c>
    </row>
    <row r="788" s="14" customFormat="1">
      <c r="A788" s="14"/>
      <c r="B788" s="253"/>
      <c r="C788" s="254"/>
      <c r="D788" s="233" t="s">
        <v>217</v>
      </c>
      <c r="E788" s="255" t="s">
        <v>1</v>
      </c>
      <c r="F788" s="256" t="s">
        <v>1129</v>
      </c>
      <c r="G788" s="254"/>
      <c r="H788" s="257">
        <v>8.0999999999999996</v>
      </c>
      <c r="I788" s="258"/>
      <c r="J788" s="254"/>
      <c r="K788" s="254"/>
      <c r="L788" s="259"/>
      <c r="M788" s="260"/>
      <c r="N788" s="261"/>
      <c r="O788" s="261"/>
      <c r="P788" s="261"/>
      <c r="Q788" s="261"/>
      <c r="R788" s="261"/>
      <c r="S788" s="261"/>
      <c r="T788" s="262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3" t="s">
        <v>217</v>
      </c>
      <c r="AU788" s="263" t="s">
        <v>129</v>
      </c>
      <c r="AV788" s="14" t="s">
        <v>129</v>
      </c>
      <c r="AW788" s="14" t="s">
        <v>30</v>
      </c>
      <c r="AX788" s="14" t="s">
        <v>74</v>
      </c>
      <c r="AY788" s="263" t="s">
        <v>118</v>
      </c>
    </row>
    <row r="789" s="14" customFormat="1">
      <c r="A789" s="14"/>
      <c r="B789" s="253"/>
      <c r="C789" s="254"/>
      <c r="D789" s="233" t="s">
        <v>217</v>
      </c>
      <c r="E789" s="255" t="s">
        <v>1</v>
      </c>
      <c r="F789" s="256" t="s">
        <v>1119</v>
      </c>
      <c r="G789" s="254"/>
      <c r="H789" s="257">
        <v>16.800000000000001</v>
      </c>
      <c r="I789" s="258"/>
      <c r="J789" s="254"/>
      <c r="K789" s="254"/>
      <c r="L789" s="259"/>
      <c r="M789" s="260"/>
      <c r="N789" s="261"/>
      <c r="O789" s="261"/>
      <c r="P789" s="261"/>
      <c r="Q789" s="261"/>
      <c r="R789" s="261"/>
      <c r="S789" s="261"/>
      <c r="T789" s="26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63" t="s">
        <v>217</v>
      </c>
      <c r="AU789" s="263" t="s">
        <v>129</v>
      </c>
      <c r="AV789" s="14" t="s">
        <v>129</v>
      </c>
      <c r="AW789" s="14" t="s">
        <v>30</v>
      </c>
      <c r="AX789" s="14" t="s">
        <v>74</v>
      </c>
      <c r="AY789" s="263" t="s">
        <v>118</v>
      </c>
    </row>
    <row r="790" s="14" customFormat="1">
      <c r="A790" s="14"/>
      <c r="B790" s="253"/>
      <c r="C790" s="254"/>
      <c r="D790" s="233" t="s">
        <v>217</v>
      </c>
      <c r="E790" s="255" t="s">
        <v>1</v>
      </c>
      <c r="F790" s="256" t="s">
        <v>1120</v>
      </c>
      <c r="G790" s="254"/>
      <c r="H790" s="257">
        <v>94.5</v>
      </c>
      <c r="I790" s="258"/>
      <c r="J790" s="254"/>
      <c r="K790" s="254"/>
      <c r="L790" s="259"/>
      <c r="M790" s="260"/>
      <c r="N790" s="261"/>
      <c r="O790" s="261"/>
      <c r="P790" s="261"/>
      <c r="Q790" s="261"/>
      <c r="R790" s="261"/>
      <c r="S790" s="261"/>
      <c r="T790" s="262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3" t="s">
        <v>217</v>
      </c>
      <c r="AU790" s="263" t="s">
        <v>129</v>
      </c>
      <c r="AV790" s="14" t="s">
        <v>129</v>
      </c>
      <c r="AW790" s="14" t="s">
        <v>30</v>
      </c>
      <c r="AX790" s="14" t="s">
        <v>74</v>
      </c>
      <c r="AY790" s="263" t="s">
        <v>118</v>
      </c>
    </row>
    <row r="791" s="13" customFormat="1">
      <c r="A791" s="13"/>
      <c r="B791" s="243"/>
      <c r="C791" s="244"/>
      <c r="D791" s="233" t="s">
        <v>217</v>
      </c>
      <c r="E791" s="245" t="s">
        <v>1</v>
      </c>
      <c r="F791" s="246" t="s">
        <v>234</v>
      </c>
      <c r="G791" s="244"/>
      <c r="H791" s="245" t="s">
        <v>1</v>
      </c>
      <c r="I791" s="247"/>
      <c r="J791" s="244"/>
      <c r="K791" s="244"/>
      <c r="L791" s="248"/>
      <c r="M791" s="249"/>
      <c r="N791" s="250"/>
      <c r="O791" s="250"/>
      <c r="P791" s="250"/>
      <c r="Q791" s="250"/>
      <c r="R791" s="250"/>
      <c r="S791" s="250"/>
      <c r="T791" s="251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2" t="s">
        <v>217</v>
      </c>
      <c r="AU791" s="252" t="s">
        <v>129</v>
      </c>
      <c r="AV791" s="13" t="s">
        <v>82</v>
      </c>
      <c r="AW791" s="13" t="s">
        <v>30</v>
      </c>
      <c r="AX791" s="13" t="s">
        <v>74</v>
      </c>
      <c r="AY791" s="252" t="s">
        <v>118</v>
      </c>
    </row>
    <row r="792" s="14" customFormat="1">
      <c r="A792" s="14"/>
      <c r="B792" s="253"/>
      <c r="C792" s="254"/>
      <c r="D792" s="233" t="s">
        <v>217</v>
      </c>
      <c r="E792" s="255" t="s">
        <v>1</v>
      </c>
      <c r="F792" s="256" t="s">
        <v>1130</v>
      </c>
      <c r="G792" s="254"/>
      <c r="H792" s="257">
        <v>107.645</v>
      </c>
      <c r="I792" s="258"/>
      <c r="J792" s="254"/>
      <c r="K792" s="254"/>
      <c r="L792" s="259"/>
      <c r="M792" s="260"/>
      <c r="N792" s="261"/>
      <c r="O792" s="261"/>
      <c r="P792" s="261"/>
      <c r="Q792" s="261"/>
      <c r="R792" s="261"/>
      <c r="S792" s="261"/>
      <c r="T792" s="262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3" t="s">
        <v>217</v>
      </c>
      <c r="AU792" s="263" t="s">
        <v>129</v>
      </c>
      <c r="AV792" s="14" t="s">
        <v>129</v>
      </c>
      <c r="AW792" s="14" t="s">
        <v>30</v>
      </c>
      <c r="AX792" s="14" t="s">
        <v>74</v>
      </c>
      <c r="AY792" s="263" t="s">
        <v>118</v>
      </c>
    </row>
    <row r="793" s="14" customFormat="1">
      <c r="A793" s="14"/>
      <c r="B793" s="253"/>
      <c r="C793" s="254"/>
      <c r="D793" s="233" t="s">
        <v>217</v>
      </c>
      <c r="E793" s="255" t="s">
        <v>1</v>
      </c>
      <c r="F793" s="256" t="s">
        <v>1131</v>
      </c>
      <c r="G793" s="254"/>
      <c r="H793" s="257">
        <v>6.4800000000000004</v>
      </c>
      <c r="I793" s="258"/>
      <c r="J793" s="254"/>
      <c r="K793" s="254"/>
      <c r="L793" s="259"/>
      <c r="M793" s="260"/>
      <c r="N793" s="261"/>
      <c r="O793" s="261"/>
      <c r="P793" s="261"/>
      <c r="Q793" s="261"/>
      <c r="R793" s="261"/>
      <c r="S793" s="261"/>
      <c r="T793" s="262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3" t="s">
        <v>217</v>
      </c>
      <c r="AU793" s="263" t="s">
        <v>129</v>
      </c>
      <c r="AV793" s="14" t="s">
        <v>129</v>
      </c>
      <c r="AW793" s="14" t="s">
        <v>30</v>
      </c>
      <c r="AX793" s="14" t="s">
        <v>74</v>
      </c>
      <c r="AY793" s="263" t="s">
        <v>118</v>
      </c>
    </row>
    <row r="794" s="14" customFormat="1">
      <c r="A794" s="14"/>
      <c r="B794" s="253"/>
      <c r="C794" s="254"/>
      <c r="D794" s="233" t="s">
        <v>217</v>
      </c>
      <c r="E794" s="255" t="s">
        <v>1</v>
      </c>
      <c r="F794" s="256" t="s">
        <v>1121</v>
      </c>
      <c r="G794" s="254"/>
      <c r="H794" s="257">
        <v>13.44</v>
      </c>
      <c r="I794" s="258"/>
      <c r="J794" s="254"/>
      <c r="K794" s="254"/>
      <c r="L794" s="259"/>
      <c r="M794" s="260"/>
      <c r="N794" s="261"/>
      <c r="O794" s="261"/>
      <c r="P794" s="261"/>
      <c r="Q794" s="261"/>
      <c r="R794" s="261"/>
      <c r="S794" s="261"/>
      <c r="T794" s="262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3" t="s">
        <v>217</v>
      </c>
      <c r="AU794" s="263" t="s">
        <v>129</v>
      </c>
      <c r="AV794" s="14" t="s">
        <v>129</v>
      </c>
      <c r="AW794" s="14" t="s">
        <v>30</v>
      </c>
      <c r="AX794" s="14" t="s">
        <v>74</v>
      </c>
      <c r="AY794" s="263" t="s">
        <v>118</v>
      </c>
    </row>
    <row r="795" s="14" customFormat="1">
      <c r="A795" s="14"/>
      <c r="B795" s="253"/>
      <c r="C795" s="254"/>
      <c r="D795" s="233" t="s">
        <v>217</v>
      </c>
      <c r="E795" s="255" t="s">
        <v>1</v>
      </c>
      <c r="F795" s="256" t="s">
        <v>1122</v>
      </c>
      <c r="G795" s="254"/>
      <c r="H795" s="257">
        <v>73.799999999999997</v>
      </c>
      <c r="I795" s="258"/>
      <c r="J795" s="254"/>
      <c r="K795" s="254"/>
      <c r="L795" s="259"/>
      <c r="M795" s="260"/>
      <c r="N795" s="261"/>
      <c r="O795" s="261"/>
      <c r="P795" s="261"/>
      <c r="Q795" s="261"/>
      <c r="R795" s="261"/>
      <c r="S795" s="261"/>
      <c r="T795" s="262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63" t="s">
        <v>217</v>
      </c>
      <c r="AU795" s="263" t="s">
        <v>129</v>
      </c>
      <c r="AV795" s="14" t="s">
        <v>129</v>
      </c>
      <c r="AW795" s="14" t="s">
        <v>30</v>
      </c>
      <c r="AX795" s="14" t="s">
        <v>74</v>
      </c>
      <c r="AY795" s="263" t="s">
        <v>118</v>
      </c>
    </row>
    <row r="796" s="13" customFormat="1">
      <c r="A796" s="13"/>
      <c r="B796" s="243"/>
      <c r="C796" s="244"/>
      <c r="D796" s="233" t="s">
        <v>217</v>
      </c>
      <c r="E796" s="245" t="s">
        <v>1</v>
      </c>
      <c r="F796" s="246" t="s">
        <v>1123</v>
      </c>
      <c r="G796" s="244"/>
      <c r="H796" s="245" t="s">
        <v>1</v>
      </c>
      <c r="I796" s="247"/>
      <c r="J796" s="244"/>
      <c r="K796" s="244"/>
      <c r="L796" s="248"/>
      <c r="M796" s="249"/>
      <c r="N796" s="250"/>
      <c r="O796" s="250"/>
      <c r="P796" s="250"/>
      <c r="Q796" s="250"/>
      <c r="R796" s="250"/>
      <c r="S796" s="250"/>
      <c r="T796" s="251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2" t="s">
        <v>217</v>
      </c>
      <c r="AU796" s="252" t="s">
        <v>129</v>
      </c>
      <c r="AV796" s="13" t="s">
        <v>82</v>
      </c>
      <c r="AW796" s="13" t="s">
        <v>30</v>
      </c>
      <c r="AX796" s="13" t="s">
        <v>74</v>
      </c>
      <c r="AY796" s="252" t="s">
        <v>118</v>
      </c>
    </row>
    <row r="797" s="14" customFormat="1">
      <c r="A797" s="14"/>
      <c r="B797" s="253"/>
      <c r="C797" s="254"/>
      <c r="D797" s="233" t="s">
        <v>217</v>
      </c>
      <c r="E797" s="255" t="s">
        <v>1</v>
      </c>
      <c r="F797" s="256" t="s">
        <v>1124</v>
      </c>
      <c r="G797" s="254"/>
      <c r="H797" s="257">
        <v>450</v>
      </c>
      <c r="I797" s="258"/>
      <c r="J797" s="254"/>
      <c r="K797" s="254"/>
      <c r="L797" s="259"/>
      <c r="M797" s="260"/>
      <c r="N797" s="261"/>
      <c r="O797" s="261"/>
      <c r="P797" s="261"/>
      <c r="Q797" s="261"/>
      <c r="R797" s="261"/>
      <c r="S797" s="261"/>
      <c r="T797" s="262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3" t="s">
        <v>217</v>
      </c>
      <c r="AU797" s="263" t="s">
        <v>129</v>
      </c>
      <c r="AV797" s="14" t="s">
        <v>129</v>
      </c>
      <c r="AW797" s="14" t="s">
        <v>30</v>
      </c>
      <c r="AX797" s="14" t="s">
        <v>74</v>
      </c>
      <c r="AY797" s="263" t="s">
        <v>118</v>
      </c>
    </row>
    <row r="798" s="15" customFormat="1">
      <c r="A798" s="15"/>
      <c r="B798" s="264"/>
      <c r="C798" s="265"/>
      <c r="D798" s="233" t="s">
        <v>217</v>
      </c>
      <c r="E798" s="266" t="s">
        <v>1</v>
      </c>
      <c r="F798" s="267" t="s">
        <v>224</v>
      </c>
      <c r="G798" s="265"/>
      <c r="H798" s="268">
        <v>957.06500000000005</v>
      </c>
      <c r="I798" s="269"/>
      <c r="J798" s="265"/>
      <c r="K798" s="265"/>
      <c r="L798" s="270"/>
      <c r="M798" s="271"/>
      <c r="N798" s="272"/>
      <c r="O798" s="272"/>
      <c r="P798" s="272"/>
      <c r="Q798" s="272"/>
      <c r="R798" s="272"/>
      <c r="S798" s="272"/>
      <c r="T798" s="273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74" t="s">
        <v>217</v>
      </c>
      <c r="AU798" s="274" t="s">
        <v>129</v>
      </c>
      <c r="AV798" s="15" t="s">
        <v>141</v>
      </c>
      <c r="AW798" s="15" t="s">
        <v>30</v>
      </c>
      <c r="AX798" s="15" t="s">
        <v>82</v>
      </c>
      <c r="AY798" s="274" t="s">
        <v>118</v>
      </c>
    </row>
    <row r="799" s="2" customFormat="1" ht="24.15" customHeight="1">
      <c r="A799" s="38"/>
      <c r="B799" s="39"/>
      <c r="C799" s="219" t="s">
        <v>1132</v>
      </c>
      <c r="D799" s="219" t="s">
        <v>124</v>
      </c>
      <c r="E799" s="220" t="s">
        <v>1133</v>
      </c>
      <c r="F799" s="221" t="s">
        <v>1134</v>
      </c>
      <c r="G799" s="222" t="s">
        <v>227</v>
      </c>
      <c r="H799" s="223">
        <v>957.06500000000005</v>
      </c>
      <c r="I799" s="224"/>
      <c r="J799" s="225">
        <f>ROUND(I799*H799,2)</f>
        <v>0</v>
      </c>
      <c r="K799" s="226"/>
      <c r="L799" s="44"/>
      <c r="M799" s="227" t="s">
        <v>1</v>
      </c>
      <c r="N799" s="228" t="s">
        <v>40</v>
      </c>
      <c r="O799" s="91"/>
      <c r="P799" s="229">
        <f>O799*H799</f>
        <v>0</v>
      </c>
      <c r="Q799" s="229">
        <v>0.00029</v>
      </c>
      <c r="R799" s="229">
        <f>Q799*H799</f>
        <v>0.27754885000000001</v>
      </c>
      <c r="S799" s="229">
        <v>0</v>
      </c>
      <c r="T799" s="230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31" t="s">
        <v>318</v>
      </c>
      <c r="AT799" s="231" t="s">
        <v>124</v>
      </c>
      <c r="AU799" s="231" t="s">
        <v>129</v>
      </c>
      <c r="AY799" s="17" t="s">
        <v>118</v>
      </c>
      <c r="BE799" s="232">
        <f>IF(N799="základní",J799,0)</f>
        <v>0</v>
      </c>
      <c r="BF799" s="232">
        <f>IF(N799="snížená",J799,0)</f>
        <v>0</v>
      </c>
      <c r="BG799" s="232">
        <f>IF(N799="zákl. přenesená",J799,0)</f>
        <v>0</v>
      </c>
      <c r="BH799" s="232">
        <f>IF(N799="sníž. přenesená",J799,0)</f>
        <v>0</v>
      </c>
      <c r="BI799" s="232">
        <f>IF(N799="nulová",J799,0)</f>
        <v>0</v>
      </c>
      <c r="BJ799" s="17" t="s">
        <v>129</v>
      </c>
      <c r="BK799" s="232">
        <f>ROUND(I799*H799,2)</f>
        <v>0</v>
      </c>
      <c r="BL799" s="17" t="s">
        <v>318</v>
      </c>
      <c r="BM799" s="231" t="s">
        <v>1135</v>
      </c>
    </row>
    <row r="800" s="12" customFormat="1" ht="22.8" customHeight="1">
      <c r="A800" s="12"/>
      <c r="B800" s="203"/>
      <c r="C800" s="204"/>
      <c r="D800" s="205" t="s">
        <v>73</v>
      </c>
      <c r="E800" s="217" t="s">
        <v>1136</v>
      </c>
      <c r="F800" s="217" t="s">
        <v>1137</v>
      </c>
      <c r="G800" s="204"/>
      <c r="H800" s="204"/>
      <c r="I800" s="207"/>
      <c r="J800" s="218">
        <f>BK800</f>
        <v>0</v>
      </c>
      <c r="K800" s="204"/>
      <c r="L800" s="209"/>
      <c r="M800" s="210"/>
      <c r="N800" s="211"/>
      <c r="O800" s="211"/>
      <c r="P800" s="212">
        <f>SUM(P801:P808)</f>
        <v>0</v>
      </c>
      <c r="Q800" s="211"/>
      <c r="R800" s="212">
        <f>SUM(R801:R808)</f>
        <v>0.025798499999999999</v>
      </c>
      <c r="S800" s="211"/>
      <c r="T800" s="213">
        <f>SUM(T801:T808)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214" t="s">
        <v>129</v>
      </c>
      <c r="AT800" s="215" t="s">
        <v>73</v>
      </c>
      <c r="AU800" s="215" t="s">
        <v>82</v>
      </c>
      <c r="AY800" s="214" t="s">
        <v>118</v>
      </c>
      <c r="BK800" s="216">
        <f>SUM(BK801:BK808)</f>
        <v>0</v>
      </c>
    </row>
    <row r="801" s="2" customFormat="1" ht="24.15" customHeight="1">
      <c r="A801" s="38"/>
      <c r="B801" s="39"/>
      <c r="C801" s="219" t="s">
        <v>1138</v>
      </c>
      <c r="D801" s="219" t="s">
        <v>124</v>
      </c>
      <c r="E801" s="220" t="s">
        <v>1139</v>
      </c>
      <c r="F801" s="221" t="s">
        <v>1140</v>
      </c>
      <c r="G801" s="222" t="s">
        <v>227</v>
      </c>
      <c r="H801" s="223">
        <v>18.899999999999999</v>
      </c>
      <c r="I801" s="224"/>
      <c r="J801" s="225">
        <f>ROUND(I801*H801,2)</f>
        <v>0</v>
      </c>
      <c r="K801" s="226"/>
      <c r="L801" s="44"/>
      <c r="M801" s="227" t="s">
        <v>1</v>
      </c>
      <c r="N801" s="228" t="s">
        <v>40</v>
      </c>
      <c r="O801" s="91"/>
      <c r="P801" s="229">
        <f>O801*H801</f>
        <v>0</v>
      </c>
      <c r="Q801" s="229">
        <v>0</v>
      </c>
      <c r="R801" s="229">
        <f>Q801*H801</f>
        <v>0</v>
      </c>
      <c r="S801" s="229">
        <v>0</v>
      </c>
      <c r="T801" s="230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31" t="s">
        <v>318</v>
      </c>
      <c r="AT801" s="231" t="s">
        <v>124</v>
      </c>
      <c r="AU801" s="231" t="s">
        <v>129</v>
      </c>
      <c r="AY801" s="17" t="s">
        <v>118</v>
      </c>
      <c r="BE801" s="232">
        <f>IF(N801="základní",J801,0)</f>
        <v>0</v>
      </c>
      <c r="BF801" s="232">
        <f>IF(N801="snížená",J801,0)</f>
        <v>0</v>
      </c>
      <c r="BG801" s="232">
        <f>IF(N801="zákl. přenesená",J801,0)</f>
        <v>0</v>
      </c>
      <c r="BH801" s="232">
        <f>IF(N801="sníž. přenesená",J801,0)</f>
        <v>0</v>
      </c>
      <c r="BI801" s="232">
        <f>IF(N801="nulová",J801,0)</f>
        <v>0</v>
      </c>
      <c r="BJ801" s="17" t="s">
        <v>129</v>
      </c>
      <c r="BK801" s="232">
        <f>ROUND(I801*H801,2)</f>
        <v>0</v>
      </c>
      <c r="BL801" s="17" t="s">
        <v>318</v>
      </c>
      <c r="BM801" s="231" t="s">
        <v>1141</v>
      </c>
    </row>
    <row r="802" s="13" customFormat="1">
      <c r="A802" s="13"/>
      <c r="B802" s="243"/>
      <c r="C802" s="244"/>
      <c r="D802" s="233" t="s">
        <v>217</v>
      </c>
      <c r="E802" s="245" t="s">
        <v>1</v>
      </c>
      <c r="F802" s="246" t="s">
        <v>218</v>
      </c>
      <c r="G802" s="244"/>
      <c r="H802" s="245" t="s">
        <v>1</v>
      </c>
      <c r="I802" s="247"/>
      <c r="J802" s="244"/>
      <c r="K802" s="244"/>
      <c r="L802" s="248"/>
      <c r="M802" s="249"/>
      <c r="N802" s="250"/>
      <c r="O802" s="250"/>
      <c r="P802" s="250"/>
      <c r="Q802" s="250"/>
      <c r="R802" s="250"/>
      <c r="S802" s="250"/>
      <c r="T802" s="251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2" t="s">
        <v>217</v>
      </c>
      <c r="AU802" s="252" t="s">
        <v>129</v>
      </c>
      <c r="AV802" s="13" t="s">
        <v>82</v>
      </c>
      <c r="AW802" s="13" t="s">
        <v>30</v>
      </c>
      <c r="AX802" s="13" t="s">
        <v>74</v>
      </c>
      <c r="AY802" s="252" t="s">
        <v>118</v>
      </c>
    </row>
    <row r="803" s="14" customFormat="1">
      <c r="A803" s="14"/>
      <c r="B803" s="253"/>
      <c r="C803" s="254"/>
      <c r="D803" s="233" t="s">
        <v>217</v>
      </c>
      <c r="E803" s="255" t="s">
        <v>1</v>
      </c>
      <c r="F803" s="256" t="s">
        <v>1142</v>
      </c>
      <c r="G803" s="254"/>
      <c r="H803" s="257">
        <v>10.800000000000001</v>
      </c>
      <c r="I803" s="258"/>
      <c r="J803" s="254"/>
      <c r="K803" s="254"/>
      <c r="L803" s="259"/>
      <c r="M803" s="260"/>
      <c r="N803" s="261"/>
      <c r="O803" s="261"/>
      <c r="P803" s="261"/>
      <c r="Q803" s="261"/>
      <c r="R803" s="261"/>
      <c r="S803" s="261"/>
      <c r="T803" s="262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63" t="s">
        <v>217</v>
      </c>
      <c r="AU803" s="263" t="s">
        <v>129</v>
      </c>
      <c r="AV803" s="14" t="s">
        <v>129</v>
      </c>
      <c r="AW803" s="14" t="s">
        <v>30</v>
      </c>
      <c r="AX803" s="14" t="s">
        <v>74</v>
      </c>
      <c r="AY803" s="263" t="s">
        <v>118</v>
      </c>
    </row>
    <row r="804" s="14" customFormat="1">
      <c r="A804" s="14"/>
      <c r="B804" s="253"/>
      <c r="C804" s="254"/>
      <c r="D804" s="233" t="s">
        <v>217</v>
      </c>
      <c r="E804" s="255" t="s">
        <v>1</v>
      </c>
      <c r="F804" s="256" t="s">
        <v>1143</v>
      </c>
      <c r="G804" s="254"/>
      <c r="H804" s="257">
        <v>8.0999999999999996</v>
      </c>
      <c r="I804" s="258"/>
      <c r="J804" s="254"/>
      <c r="K804" s="254"/>
      <c r="L804" s="259"/>
      <c r="M804" s="260"/>
      <c r="N804" s="261"/>
      <c r="O804" s="261"/>
      <c r="P804" s="261"/>
      <c r="Q804" s="261"/>
      <c r="R804" s="261"/>
      <c r="S804" s="261"/>
      <c r="T804" s="262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3" t="s">
        <v>217</v>
      </c>
      <c r="AU804" s="263" t="s">
        <v>129</v>
      </c>
      <c r="AV804" s="14" t="s">
        <v>129</v>
      </c>
      <c r="AW804" s="14" t="s">
        <v>30</v>
      </c>
      <c r="AX804" s="14" t="s">
        <v>74</v>
      </c>
      <c r="AY804" s="263" t="s">
        <v>118</v>
      </c>
    </row>
    <row r="805" s="15" customFormat="1">
      <c r="A805" s="15"/>
      <c r="B805" s="264"/>
      <c r="C805" s="265"/>
      <c r="D805" s="233" t="s">
        <v>217</v>
      </c>
      <c r="E805" s="266" t="s">
        <v>1</v>
      </c>
      <c r="F805" s="267" t="s">
        <v>224</v>
      </c>
      <c r="G805" s="265"/>
      <c r="H805" s="268">
        <v>18.899999999999999</v>
      </c>
      <c r="I805" s="269"/>
      <c r="J805" s="265"/>
      <c r="K805" s="265"/>
      <c r="L805" s="270"/>
      <c r="M805" s="271"/>
      <c r="N805" s="272"/>
      <c r="O805" s="272"/>
      <c r="P805" s="272"/>
      <c r="Q805" s="272"/>
      <c r="R805" s="272"/>
      <c r="S805" s="272"/>
      <c r="T805" s="273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74" t="s">
        <v>217</v>
      </c>
      <c r="AU805" s="274" t="s">
        <v>129</v>
      </c>
      <c r="AV805" s="15" t="s">
        <v>141</v>
      </c>
      <c r="AW805" s="15" t="s">
        <v>30</v>
      </c>
      <c r="AX805" s="15" t="s">
        <v>82</v>
      </c>
      <c r="AY805" s="274" t="s">
        <v>118</v>
      </c>
    </row>
    <row r="806" s="2" customFormat="1" ht="16.5" customHeight="1">
      <c r="A806" s="38"/>
      <c r="B806" s="39"/>
      <c r="C806" s="275" t="s">
        <v>1144</v>
      </c>
      <c r="D806" s="275" t="s">
        <v>254</v>
      </c>
      <c r="E806" s="276" t="s">
        <v>1145</v>
      </c>
      <c r="F806" s="277" t="s">
        <v>1146</v>
      </c>
      <c r="G806" s="278" t="s">
        <v>227</v>
      </c>
      <c r="H806" s="279">
        <v>19.844999999999999</v>
      </c>
      <c r="I806" s="280"/>
      <c r="J806" s="281">
        <f>ROUND(I806*H806,2)</f>
        <v>0</v>
      </c>
      <c r="K806" s="282"/>
      <c r="L806" s="283"/>
      <c r="M806" s="284" t="s">
        <v>1</v>
      </c>
      <c r="N806" s="285" t="s">
        <v>40</v>
      </c>
      <c r="O806" s="91"/>
      <c r="P806" s="229">
        <f>O806*H806</f>
        <v>0</v>
      </c>
      <c r="Q806" s="229">
        <v>0.0012999999999999999</v>
      </c>
      <c r="R806" s="229">
        <f>Q806*H806</f>
        <v>0.025798499999999999</v>
      </c>
      <c r="S806" s="229">
        <v>0</v>
      </c>
      <c r="T806" s="230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31" t="s">
        <v>409</v>
      </c>
      <c r="AT806" s="231" t="s">
        <v>254</v>
      </c>
      <c r="AU806" s="231" t="s">
        <v>129</v>
      </c>
      <c r="AY806" s="17" t="s">
        <v>118</v>
      </c>
      <c r="BE806" s="232">
        <f>IF(N806="základní",J806,0)</f>
        <v>0</v>
      </c>
      <c r="BF806" s="232">
        <f>IF(N806="snížená",J806,0)</f>
        <v>0</v>
      </c>
      <c r="BG806" s="232">
        <f>IF(N806="zákl. přenesená",J806,0)</f>
        <v>0</v>
      </c>
      <c r="BH806" s="232">
        <f>IF(N806="sníž. přenesená",J806,0)</f>
        <v>0</v>
      </c>
      <c r="BI806" s="232">
        <f>IF(N806="nulová",J806,0)</f>
        <v>0</v>
      </c>
      <c r="BJ806" s="17" t="s">
        <v>129</v>
      </c>
      <c r="BK806" s="232">
        <f>ROUND(I806*H806,2)</f>
        <v>0</v>
      </c>
      <c r="BL806" s="17" t="s">
        <v>318</v>
      </c>
      <c r="BM806" s="231" t="s">
        <v>1147</v>
      </c>
    </row>
    <row r="807" s="14" customFormat="1">
      <c r="A807" s="14"/>
      <c r="B807" s="253"/>
      <c r="C807" s="254"/>
      <c r="D807" s="233" t="s">
        <v>217</v>
      </c>
      <c r="E807" s="254"/>
      <c r="F807" s="256" t="s">
        <v>1148</v>
      </c>
      <c r="G807" s="254"/>
      <c r="H807" s="257">
        <v>19.844999999999999</v>
      </c>
      <c r="I807" s="258"/>
      <c r="J807" s="254"/>
      <c r="K807" s="254"/>
      <c r="L807" s="259"/>
      <c r="M807" s="260"/>
      <c r="N807" s="261"/>
      <c r="O807" s="261"/>
      <c r="P807" s="261"/>
      <c r="Q807" s="261"/>
      <c r="R807" s="261"/>
      <c r="S807" s="261"/>
      <c r="T807" s="262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63" t="s">
        <v>217</v>
      </c>
      <c r="AU807" s="263" t="s">
        <v>129</v>
      </c>
      <c r="AV807" s="14" t="s">
        <v>129</v>
      </c>
      <c r="AW807" s="14" t="s">
        <v>4</v>
      </c>
      <c r="AX807" s="14" t="s">
        <v>82</v>
      </c>
      <c r="AY807" s="263" t="s">
        <v>118</v>
      </c>
    </row>
    <row r="808" s="2" customFormat="1" ht="24.15" customHeight="1">
      <c r="A808" s="38"/>
      <c r="B808" s="39"/>
      <c r="C808" s="219" t="s">
        <v>1149</v>
      </c>
      <c r="D808" s="219" t="s">
        <v>124</v>
      </c>
      <c r="E808" s="220" t="s">
        <v>1150</v>
      </c>
      <c r="F808" s="221" t="s">
        <v>1151</v>
      </c>
      <c r="G808" s="222" t="s">
        <v>689</v>
      </c>
      <c r="H808" s="286"/>
      <c r="I808" s="224"/>
      <c r="J808" s="225">
        <f>ROUND(I808*H808,2)</f>
        <v>0</v>
      </c>
      <c r="K808" s="226"/>
      <c r="L808" s="44"/>
      <c r="M808" s="227" t="s">
        <v>1</v>
      </c>
      <c r="N808" s="228" t="s">
        <v>40</v>
      </c>
      <c r="O808" s="91"/>
      <c r="P808" s="229">
        <f>O808*H808</f>
        <v>0</v>
      </c>
      <c r="Q808" s="229">
        <v>0</v>
      </c>
      <c r="R808" s="229">
        <f>Q808*H808</f>
        <v>0</v>
      </c>
      <c r="S808" s="229">
        <v>0</v>
      </c>
      <c r="T808" s="230">
        <f>S808*H808</f>
        <v>0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231" t="s">
        <v>318</v>
      </c>
      <c r="AT808" s="231" t="s">
        <v>124</v>
      </c>
      <c r="AU808" s="231" t="s">
        <v>129</v>
      </c>
      <c r="AY808" s="17" t="s">
        <v>118</v>
      </c>
      <c r="BE808" s="232">
        <f>IF(N808="základní",J808,0)</f>
        <v>0</v>
      </c>
      <c r="BF808" s="232">
        <f>IF(N808="snížená",J808,0)</f>
        <v>0</v>
      </c>
      <c r="BG808" s="232">
        <f>IF(N808="zákl. přenesená",J808,0)</f>
        <v>0</v>
      </c>
      <c r="BH808" s="232">
        <f>IF(N808="sníž. přenesená",J808,0)</f>
        <v>0</v>
      </c>
      <c r="BI808" s="232">
        <f>IF(N808="nulová",J808,0)</f>
        <v>0</v>
      </c>
      <c r="BJ808" s="17" t="s">
        <v>129</v>
      </c>
      <c r="BK808" s="232">
        <f>ROUND(I808*H808,2)</f>
        <v>0</v>
      </c>
      <c r="BL808" s="17" t="s">
        <v>318</v>
      </c>
      <c r="BM808" s="231" t="s">
        <v>1152</v>
      </c>
    </row>
    <row r="809" s="12" customFormat="1" ht="25.92" customHeight="1">
      <c r="A809" s="12"/>
      <c r="B809" s="203"/>
      <c r="C809" s="204"/>
      <c r="D809" s="205" t="s">
        <v>73</v>
      </c>
      <c r="E809" s="206" t="s">
        <v>254</v>
      </c>
      <c r="F809" s="206" t="s">
        <v>1153</v>
      </c>
      <c r="G809" s="204"/>
      <c r="H809" s="204"/>
      <c r="I809" s="207"/>
      <c r="J809" s="208">
        <f>BK809</f>
        <v>0</v>
      </c>
      <c r="K809" s="204"/>
      <c r="L809" s="209"/>
      <c r="M809" s="210"/>
      <c r="N809" s="211"/>
      <c r="O809" s="211"/>
      <c r="P809" s="212">
        <f>P810+P847+P854</f>
        <v>0</v>
      </c>
      <c r="Q809" s="211"/>
      <c r="R809" s="212">
        <f>R810+R847+R854</f>
        <v>0.0088000000000000005</v>
      </c>
      <c r="S809" s="211"/>
      <c r="T809" s="213">
        <f>T810+T847+T854</f>
        <v>0.92103999999999997</v>
      </c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R809" s="214" t="s">
        <v>137</v>
      </c>
      <c r="AT809" s="215" t="s">
        <v>73</v>
      </c>
      <c r="AU809" s="215" t="s">
        <v>74</v>
      </c>
      <c r="AY809" s="214" t="s">
        <v>118</v>
      </c>
      <c r="BK809" s="216">
        <f>BK810+BK847+BK854</f>
        <v>0</v>
      </c>
    </row>
    <row r="810" s="12" customFormat="1" ht="22.8" customHeight="1">
      <c r="A810" s="12"/>
      <c r="B810" s="203"/>
      <c r="C810" s="204"/>
      <c r="D810" s="205" t="s">
        <v>73</v>
      </c>
      <c r="E810" s="217" t="s">
        <v>1154</v>
      </c>
      <c r="F810" s="217" t="s">
        <v>1155</v>
      </c>
      <c r="G810" s="204"/>
      <c r="H810" s="204"/>
      <c r="I810" s="207"/>
      <c r="J810" s="218">
        <f>BK810</f>
        <v>0</v>
      </c>
      <c r="K810" s="204"/>
      <c r="L810" s="209"/>
      <c r="M810" s="210"/>
      <c r="N810" s="211"/>
      <c r="O810" s="211"/>
      <c r="P810" s="212">
        <f>SUM(P811:P846)</f>
        <v>0</v>
      </c>
      <c r="Q810" s="211"/>
      <c r="R810" s="212">
        <f>SUM(R811:R846)</f>
        <v>0</v>
      </c>
      <c r="S810" s="211"/>
      <c r="T810" s="213">
        <f>SUM(T811:T846)</f>
        <v>0</v>
      </c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R810" s="214" t="s">
        <v>137</v>
      </c>
      <c r="AT810" s="215" t="s">
        <v>73</v>
      </c>
      <c r="AU810" s="215" t="s">
        <v>82</v>
      </c>
      <c r="AY810" s="214" t="s">
        <v>118</v>
      </c>
      <c r="BK810" s="216">
        <f>SUM(BK811:BK846)</f>
        <v>0</v>
      </c>
    </row>
    <row r="811" s="2" customFormat="1" ht="16.5" customHeight="1">
      <c r="A811" s="38"/>
      <c r="B811" s="39"/>
      <c r="C811" s="219" t="s">
        <v>1156</v>
      </c>
      <c r="D811" s="219" t="s">
        <v>124</v>
      </c>
      <c r="E811" s="220" t="s">
        <v>1157</v>
      </c>
      <c r="F811" s="221" t="s">
        <v>1158</v>
      </c>
      <c r="G811" s="222" t="s">
        <v>786</v>
      </c>
      <c r="H811" s="223">
        <v>135</v>
      </c>
      <c r="I811" s="224"/>
      <c r="J811" s="225">
        <f>ROUND(I811*H811,2)</f>
        <v>0</v>
      </c>
      <c r="K811" s="226"/>
      <c r="L811" s="44"/>
      <c r="M811" s="227" t="s">
        <v>1</v>
      </c>
      <c r="N811" s="228" t="s">
        <v>40</v>
      </c>
      <c r="O811" s="91"/>
      <c r="P811" s="229">
        <f>O811*H811</f>
        <v>0</v>
      </c>
      <c r="Q811" s="229">
        <v>0</v>
      </c>
      <c r="R811" s="229">
        <f>Q811*H811</f>
        <v>0</v>
      </c>
      <c r="S811" s="229">
        <v>0</v>
      </c>
      <c r="T811" s="230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31" t="s">
        <v>582</v>
      </c>
      <c r="AT811" s="231" t="s">
        <v>124</v>
      </c>
      <c r="AU811" s="231" t="s">
        <v>129</v>
      </c>
      <c r="AY811" s="17" t="s">
        <v>118</v>
      </c>
      <c r="BE811" s="232">
        <f>IF(N811="základní",J811,0)</f>
        <v>0</v>
      </c>
      <c r="BF811" s="232">
        <f>IF(N811="snížená",J811,0)</f>
        <v>0</v>
      </c>
      <c r="BG811" s="232">
        <f>IF(N811="zákl. přenesená",J811,0)</f>
        <v>0</v>
      </c>
      <c r="BH811" s="232">
        <f>IF(N811="sníž. přenesená",J811,0)</f>
        <v>0</v>
      </c>
      <c r="BI811" s="232">
        <f>IF(N811="nulová",J811,0)</f>
        <v>0</v>
      </c>
      <c r="BJ811" s="17" t="s">
        <v>129</v>
      </c>
      <c r="BK811" s="232">
        <f>ROUND(I811*H811,2)</f>
        <v>0</v>
      </c>
      <c r="BL811" s="17" t="s">
        <v>582</v>
      </c>
      <c r="BM811" s="231" t="s">
        <v>1159</v>
      </c>
    </row>
    <row r="812" s="14" customFormat="1">
      <c r="A812" s="14"/>
      <c r="B812" s="253"/>
      <c r="C812" s="254"/>
      <c r="D812" s="233" t="s">
        <v>217</v>
      </c>
      <c r="E812" s="254"/>
      <c r="F812" s="256" t="s">
        <v>1160</v>
      </c>
      <c r="G812" s="254"/>
      <c r="H812" s="257">
        <v>135</v>
      </c>
      <c r="I812" s="258"/>
      <c r="J812" s="254"/>
      <c r="K812" s="254"/>
      <c r="L812" s="259"/>
      <c r="M812" s="260"/>
      <c r="N812" s="261"/>
      <c r="O812" s="261"/>
      <c r="P812" s="261"/>
      <c r="Q812" s="261"/>
      <c r="R812" s="261"/>
      <c r="S812" s="261"/>
      <c r="T812" s="262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3" t="s">
        <v>217</v>
      </c>
      <c r="AU812" s="263" t="s">
        <v>129</v>
      </c>
      <c r="AV812" s="14" t="s">
        <v>129</v>
      </c>
      <c r="AW812" s="14" t="s">
        <v>4</v>
      </c>
      <c r="AX812" s="14" t="s">
        <v>82</v>
      </c>
      <c r="AY812" s="263" t="s">
        <v>118</v>
      </c>
    </row>
    <row r="813" s="2" customFormat="1" ht="16.5" customHeight="1">
      <c r="A813" s="38"/>
      <c r="B813" s="39"/>
      <c r="C813" s="275" t="s">
        <v>1161</v>
      </c>
      <c r="D813" s="275" t="s">
        <v>254</v>
      </c>
      <c r="E813" s="276" t="s">
        <v>1162</v>
      </c>
      <c r="F813" s="277" t="s">
        <v>1163</v>
      </c>
      <c r="G813" s="278" t="s">
        <v>1164</v>
      </c>
      <c r="H813" s="279">
        <v>9</v>
      </c>
      <c r="I813" s="280"/>
      <c r="J813" s="281">
        <f>ROUND(I813*H813,2)</f>
        <v>0</v>
      </c>
      <c r="K813" s="282"/>
      <c r="L813" s="283"/>
      <c r="M813" s="284" t="s">
        <v>1</v>
      </c>
      <c r="N813" s="285" t="s">
        <v>40</v>
      </c>
      <c r="O813" s="91"/>
      <c r="P813" s="229">
        <f>O813*H813</f>
        <v>0</v>
      </c>
      <c r="Q813" s="229">
        <v>0</v>
      </c>
      <c r="R813" s="229">
        <f>Q813*H813</f>
        <v>0</v>
      </c>
      <c r="S813" s="229">
        <v>0</v>
      </c>
      <c r="T813" s="230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31" t="s">
        <v>1165</v>
      </c>
      <c r="AT813" s="231" t="s">
        <v>254</v>
      </c>
      <c r="AU813" s="231" t="s">
        <v>129</v>
      </c>
      <c r="AY813" s="17" t="s">
        <v>118</v>
      </c>
      <c r="BE813" s="232">
        <f>IF(N813="základní",J813,0)</f>
        <v>0</v>
      </c>
      <c r="BF813" s="232">
        <f>IF(N813="snížená",J813,0)</f>
        <v>0</v>
      </c>
      <c r="BG813" s="232">
        <f>IF(N813="zákl. přenesená",J813,0)</f>
        <v>0</v>
      </c>
      <c r="BH813" s="232">
        <f>IF(N813="sníž. přenesená",J813,0)</f>
        <v>0</v>
      </c>
      <c r="BI813" s="232">
        <f>IF(N813="nulová",J813,0)</f>
        <v>0</v>
      </c>
      <c r="BJ813" s="17" t="s">
        <v>129</v>
      </c>
      <c r="BK813" s="232">
        <f>ROUND(I813*H813,2)</f>
        <v>0</v>
      </c>
      <c r="BL813" s="17" t="s">
        <v>582</v>
      </c>
      <c r="BM813" s="231" t="s">
        <v>1166</v>
      </c>
    </row>
    <row r="814" s="2" customFormat="1" ht="16.5" customHeight="1">
      <c r="A814" s="38"/>
      <c r="B814" s="39"/>
      <c r="C814" s="275" t="s">
        <v>1167</v>
      </c>
      <c r="D814" s="275" t="s">
        <v>254</v>
      </c>
      <c r="E814" s="276" t="s">
        <v>1168</v>
      </c>
      <c r="F814" s="277" t="s">
        <v>1169</v>
      </c>
      <c r="G814" s="278" t="s">
        <v>1164</v>
      </c>
      <c r="H814" s="279">
        <v>9</v>
      </c>
      <c r="I814" s="280"/>
      <c r="J814" s="281">
        <f>ROUND(I814*H814,2)</f>
        <v>0</v>
      </c>
      <c r="K814" s="282"/>
      <c r="L814" s="283"/>
      <c r="M814" s="284" t="s">
        <v>1</v>
      </c>
      <c r="N814" s="285" t="s">
        <v>40</v>
      </c>
      <c r="O814" s="91"/>
      <c r="P814" s="229">
        <f>O814*H814</f>
        <v>0</v>
      </c>
      <c r="Q814" s="229">
        <v>0</v>
      </c>
      <c r="R814" s="229">
        <f>Q814*H814</f>
        <v>0</v>
      </c>
      <c r="S814" s="229">
        <v>0</v>
      </c>
      <c r="T814" s="230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31" t="s">
        <v>1165</v>
      </c>
      <c r="AT814" s="231" t="s">
        <v>254</v>
      </c>
      <c r="AU814" s="231" t="s">
        <v>129</v>
      </c>
      <c r="AY814" s="17" t="s">
        <v>118</v>
      </c>
      <c r="BE814" s="232">
        <f>IF(N814="základní",J814,0)</f>
        <v>0</v>
      </c>
      <c r="BF814" s="232">
        <f>IF(N814="snížená",J814,0)</f>
        <v>0</v>
      </c>
      <c r="BG814" s="232">
        <f>IF(N814="zákl. přenesená",J814,0)</f>
        <v>0</v>
      </c>
      <c r="BH814" s="232">
        <f>IF(N814="sníž. přenesená",J814,0)</f>
        <v>0</v>
      </c>
      <c r="BI814" s="232">
        <f>IF(N814="nulová",J814,0)</f>
        <v>0</v>
      </c>
      <c r="BJ814" s="17" t="s">
        <v>129</v>
      </c>
      <c r="BK814" s="232">
        <f>ROUND(I814*H814,2)</f>
        <v>0</v>
      </c>
      <c r="BL814" s="17" t="s">
        <v>582</v>
      </c>
      <c r="BM814" s="231" t="s">
        <v>1170</v>
      </c>
    </row>
    <row r="815" s="2" customFormat="1" ht="16.5" customHeight="1">
      <c r="A815" s="38"/>
      <c r="B815" s="39"/>
      <c r="C815" s="275" t="s">
        <v>1171</v>
      </c>
      <c r="D815" s="275" t="s">
        <v>254</v>
      </c>
      <c r="E815" s="276" t="s">
        <v>1172</v>
      </c>
      <c r="F815" s="277" t="s">
        <v>1173</v>
      </c>
      <c r="G815" s="278" t="s">
        <v>1164</v>
      </c>
      <c r="H815" s="279">
        <v>9</v>
      </c>
      <c r="I815" s="280"/>
      <c r="J815" s="281">
        <f>ROUND(I815*H815,2)</f>
        <v>0</v>
      </c>
      <c r="K815" s="282"/>
      <c r="L815" s="283"/>
      <c r="M815" s="284" t="s">
        <v>1</v>
      </c>
      <c r="N815" s="285" t="s">
        <v>40</v>
      </c>
      <c r="O815" s="91"/>
      <c r="P815" s="229">
        <f>O815*H815</f>
        <v>0</v>
      </c>
      <c r="Q815" s="229">
        <v>0</v>
      </c>
      <c r="R815" s="229">
        <f>Q815*H815</f>
        <v>0</v>
      </c>
      <c r="S815" s="229">
        <v>0</v>
      </c>
      <c r="T815" s="230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31" t="s">
        <v>1165</v>
      </c>
      <c r="AT815" s="231" t="s">
        <v>254</v>
      </c>
      <c r="AU815" s="231" t="s">
        <v>129</v>
      </c>
      <c r="AY815" s="17" t="s">
        <v>118</v>
      </c>
      <c r="BE815" s="232">
        <f>IF(N815="základní",J815,0)</f>
        <v>0</v>
      </c>
      <c r="BF815" s="232">
        <f>IF(N815="snížená",J815,0)</f>
        <v>0</v>
      </c>
      <c r="BG815" s="232">
        <f>IF(N815="zákl. přenesená",J815,0)</f>
        <v>0</v>
      </c>
      <c r="BH815" s="232">
        <f>IF(N815="sníž. přenesená",J815,0)</f>
        <v>0</v>
      </c>
      <c r="BI815" s="232">
        <f>IF(N815="nulová",J815,0)</f>
        <v>0</v>
      </c>
      <c r="BJ815" s="17" t="s">
        <v>129</v>
      </c>
      <c r="BK815" s="232">
        <f>ROUND(I815*H815,2)</f>
        <v>0</v>
      </c>
      <c r="BL815" s="17" t="s">
        <v>582</v>
      </c>
      <c r="BM815" s="231" t="s">
        <v>1174</v>
      </c>
    </row>
    <row r="816" s="2" customFormat="1" ht="16.5" customHeight="1">
      <c r="A816" s="38"/>
      <c r="B816" s="39"/>
      <c r="C816" s="275" t="s">
        <v>1175</v>
      </c>
      <c r="D816" s="275" t="s">
        <v>254</v>
      </c>
      <c r="E816" s="276" t="s">
        <v>1176</v>
      </c>
      <c r="F816" s="277" t="s">
        <v>1177</v>
      </c>
      <c r="G816" s="278" t="s">
        <v>245</v>
      </c>
      <c r="H816" s="279">
        <v>180</v>
      </c>
      <c r="I816" s="280"/>
      <c r="J816" s="281">
        <f>ROUND(I816*H816,2)</f>
        <v>0</v>
      </c>
      <c r="K816" s="282"/>
      <c r="L816" s="283"/>
      <c r="M816" s="284" t="s">
        <v>1</v>
      </c>
      <c r="N816" s="285" t="s">
        <v>40</v>
      </c>
      <c r="O816" s="91"/>
      <c r="P816" s="229">
        <f>O816*H816</f>
        <v>0</v>
      </c>
      <c r="Q816" s="229">
        <v>0</v>
      </c>
      <c r="R816" s="229">
        <f>Q816*H816</f>
        <v>0</v>
      </c>
      <c r="S816" s="229">
        <v>0</v>
      </c>
      <c r="T816" s="230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31" t="s">
        <v>1165</v>
      </c>
      <c r="AT816" s="231" t="s">
        <v>254</v>
      </c>
      <c r="AU816" s="231" t="s">
        <v>129</v>
      </c>
      <c r="AY816" s="17" t="s">
        <v>118</v>
      </c>
      <c r="BE816" s="232">
        <f>IF(N816="základní",J816,0)</f>
        <v>0</v>
      </c>
      <c r="BF816" s="232">
        <f>IF(N816="snížená",J816,0)</f>
        <v>0</v>
      </c>
      <c r="BG816" s="232">
        <f>IF(N816="zákl. přenesená",J816,0)</f>
        <v>0</v>
      </c>
      <c r="BH816" s="232">
        <f>IF(N816="sníž. přenesená",J816,0)</f>
        <v>0</v>
      </c>
      <c r="BI816" s="232">
        <f>IF(N816="nulová",J816,0)</f>
        <v>0</v>
      </c>
      <c r="BJ816" s="17" t="s">
        <v>129</v>
      </c>
      <c r="BK816" s="232">
        <f>ROUND(I816*H816,2)</f>
        <v>0</v>
      </c>
      <c r="BL816" s="17" t="s">
        <v>582</v>
      </c>
      <c r="BM816" s="231" t="s">
        <v>1178</v>
      </c>
    </row>
    <row r="817" s="2" customFormat="1" ht="21.75" customHeight="1">
      <c r="A817" s="38"/>
      <c r="B817" s="39"/>
      <c r="C817" s="275" t="s">
        <v>1179</v>
      </c>
      <c r="D817" s="275" t="s">
        <v>254</v>
      </c>
      <c r="E817" s="276" t="s">
        <v>1180</v>
      </c>
      <c r="F817" s="277" t="s">
        <v>1181</v>
      </c>
      <c r="G817" s="278" t="s">
        <v>1164</v>
      </c>
      <c r="H817" s="279">
        <v>27</v>
      </c>
      <c r="I817" s="280"/>
      <c r="J817" s="281">
        <f>ROUND(I817*H817,2)</f>
        <v>0</v>
      </c>
      <c r="K817" s="282"/>
      <c r="L817" s="283"/>
      <c r="M817" s="284" t="s">
        <v>1</v>
      </c>
      <c r="N817" s="285" t="s">
        <v>40</v>
      </c>
      <c r="O817" s="91"/>
      <c r="P817" s="229">
        <f>O817*H817</f>
        <v>0</v>
      </c>
      <c r="Q817" s="229">
        <v>0</v>
      </c>
      <c r="R817" s="229">
        <f>Q817*H817</f>
        <v>0</v>
      </c>
      <c r="S817" s="229">
        <v>0</v>
      </c>
      <c r="T817" s="230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31" t="s">
        <v>1165</v>
      </c>
      <c r="AT817" s="231" t="s">
        <v>254</v>
      </c>
      <c r="AU817" s="231" t="s">
        <v>129</v>
      </c>
      <c r="AY817" s="17" t="s">
        <v>118</v>
      </c>
      <c r="BE817" s="232">
        <f>IF(N817="základní",J817,0)</f>
        <v>0</v>
      </c>
      <c r="BF817" s="232">
        <f>IF(N817="snížená",J817,0)</f>
        <v>0</v>
      </c>
      <c r="BG817" s="232">
        <f>IF(N817="zákl. přenesená",J817,0)</f>
        <v>0</v>
      </c>
      <c r="BH817" s="232">
        <f>IF(N817="sníž. přenesená",J817,0)</f>
        <v>0</v>
      </c>
      <c r="BI817" s="232">
        <f>IF(N817="nulová",J817,0)</f>
        <v>0</v>
      </c>
      <c r="BJ817" s="17" t="s">
        <v>129</v>
      </c>
      <c r="BK817" s="232">
        <f>ROUND(I817*H817,2)</f>
        <v>0</v>
      </c>
      <c r="BL817" s="17" t="s">
        <v>582</v>
      </c>
      <c r="BM817" s="231" t="s">
        <v>1182</v>
      </c>
    </row>
    <row r="818" s="2" customFormat="1" ht="24.15" customHeight="1">
      <c r="A818" s="38"/>
      <c r="B818" s="39"/>
      <c r="C818" s="275" t="s">
        <v>1183</v>
      </c>
      <c r="D818" s="275" t="s">
        <v>254</v>
      </c>
      <c r="E818" s="276" t="s">
        <v>1184</v>
      </c>
      <c r="F818" s="277" t="s">
        <v>1185</v>
      </c>
      <c r="G818" s="278" t="s">
        <v>1164</v>
      </c>
      <c r="H818" s="279">
        <v>9</v>
      </c>
      <c r="I818" s="280"/>
      <c r="J818" s="281">
        <f>ROUND(I818*H818,2)</f>
        <v>0</v>
      </c>
      <c r="K818" s="282"/>
      <c r="L818" s="283"/>
      <c r="M818" s="284" t="s">
        <v>1</v>
      </c>
      <c r="N818" s="285" t="s">
        <v>40</v>
      </c>
      <c r="O818" s="91"/>
      <c r="P818" s="229">
        <f>O818*H818</f>
        <v>0</v>
      </c>
      <c r="Q818" s="229">
        <v>0</v>
      </c>
      <c r="R818" s="229">
        <f>Q818*H818</f>
        <v>0</v>
      </c>
      <c r="S818" s="229">
        <v>0</v>
      </c>
      <c r="T818" s="230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31" t="s">
        <v>1165</v>
      </c>
      <c r="AT818" s="231" t="s">
        <v>254</v>
      </c>
      <c r="AU818" s="231" t="s">
        <v>129</v>
      </c>
      <c r="AY818" s="17" t="s">
        <v>118</v>
      </c>
      <c r="BE818" s="232">
        <f>IF(N818="základní",J818,0)</f>
        <v>0</v>
      </c>
      <c r="BF818" s="232">
        <f>IF(N818="snížená",J818,0)</f>
        <v>0</v>
      </c>
      <c r="BG818" s="232">
        <f>IF(N818="zákl. přenesená",J818,0)</f>
        <v>0</v>
      </c>
      <c r="BH818" s="232">
        <f>IF(N818="sníž. přenesená",J818,0)</f>
        <v>0</v>
      </c>
      <c r="BI818" s="232">
        <f>IF(N818="nulová",J818,0)</f>
        <v>0</v>
      </c>
      <c r="BJ818" s="17" t="s">
        <v>129</v>
      </c>
      <c r="BK818" s="232">
        <f>ROUND(I818*H818,2)</f>
        <v>0</v>
      </c>
      <c r="BL818" s="17" t="s">
        <v>582</v>
      </c>
      <c r="BM818" s="231" t="s">
        <v>1186</v>
      </c>
    </row>
    <row r="819" s="2" customFormat="1" ht="21.75" customHeight="1">
      <c r="A819" s="38"/>
      <c r="B819" s="39"/>
      <c r="C819" s="275" t="s">
        <v>1187</v>
      </c>
      <c r="D819" s="275" t="s">
        <v>254</v>
      </c>
      <c r="E819" s="276" t="s">
        <v>1188</v>
      </c>
      <c r="F819" s="277" t="s">
        <v>1189</v>
      </c>
      <c r="G819" s="278" t="s">
        <v>1164</v>
      </c>
      <c r="H819" s="279">
        <v>18</v>
      </c>
      <c r="I819" s="280"/>
      <c r="J819" s="281">
        <f>ROUND(I819*H819,2)</f>
        <v>0</v>
      </c>
      <c r="K819" s="282"/>
      <c r="L819" s="283"/>
      <c r="M819" s="284" t="s">
        <v>1</v>
      </c>
      <c r="N819" s="285" t="s">
        <v>40</v>
      </c>
      <c r="O819" s="91"/>
      <c r="P819" s="229">
        <f>O819*H819</f>
        <v>0</v>
      </c>
      <c r="Q819" s="229">
        <v>0</v>
      </c>
      <c r="R819" s="229">
        <f>Q819*H819</f>
        <v>0</v>
      </c>
      <c r="S819" s="229">
        <v>0</v>
      </c>
      <c r="T819" s="230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31" t="s">
        <v>1165</v>
      </c>
      <c r="AT819" s="231" t="s">
        <v>254</v>
      </c>
      <c r="AU819" s="231" t="s">
        <v>129</v>
      </c>
      <c r="AY819" s="17" t="s">
        <v>118</v>
      </c>
      <c r="BE819" s="232">
        <f>IF(N819="základní",J819,0)</f>
        <v>0</v>
      </c>
      <c r="BF819" s="232">
        <f>IF(N819="snížená",J819,0)</f>
        <v>0</v>
      </c>
      <c r="BG819" s="232">
        <f>IF(N819="zákl. přenesená",J819,0)</f>
        <v>0</v>
      </c>
      <c r="BH819" s="232">
        <f>IF(N819="sníž. přenesená",J819,0)</f>
        <v>0</v>
      </c>
      <c r="BI819" s="232">
        <f>IF(N819="nulová",J819,0)</f>
        <v>0</v>
      </c>
      <c r="BJ819" s="17" t="s">
        <v>129</v>
      </c>
      <c r="BK819" s="232">
        <f>ROUND(I819*H819,2)</f>
        <v>0</v>
      </c>
      <c r="BL819" s="17" t="s">
        <v>582</v>
      </c>
      <c r="BM819" s="231" t="s">
        <v>1190</v>
      </c>
    </row>
    <row r="820" s="2" customFormat="1" ht="16.5" customHeight="1">
      <c r="A820" s="38"/>
      <c r="B820" s="39"/>
      <c r="C820" s="275" t="s">
        <v>1191</v>
      </c>
      <c r="D820" s="275" t="s">
        <v>254</v>
      </c>
      <c r="E820" s="276" t="s">
        <v>1192</v>
      </c>
      <c r="F820" s="277" t="s">
        <v>1193</v>
      </c>
      <c r="G820" s="278" t="s">
        <v>1164</v>
      </c>
      <c r="H820" s="279">
        <v>18</v>
      </c>
      <c r="I820" s="280"/>
      <c r="J820" s="281">
        <f>ROUND(I820*H820,2)</f>
        <v>0</v>
      </c>
      <c r="K820" s="282"/>
      <c r="L820" s="283"/>
      <c r="M820" s="284" t="s">
        <v>1</v>
      </c>
      <c r="N820" s="285" t="s">
        <v>40</v>
      </c>
      <c r="O820" s="91"/>
      <c r="P820" s="229">
        <f>O820*H820</f>
        <v>0</v>
      </c>
      <c r="Q820" s="229">
        <v>0</v>
      </c>
      <c r="R820" s="229">
        <f>Q820*H820</f>
        <v>0</v>
      </c>
      <c r="S820" s="229">
        <v>0</v>
      </c>
      <c r="T820" s="230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31" t="s">
        <v>1165</v>
      </c>
      <c r="AT820" s="231" t="s">
        <v>254</v>
      </c>
      <c r="AU820" s="231" t="s">
        <v>129</v>
      </c>
      <c r="AY820" s="17" t="s">
        <v>118</v>
      </c>
      <c r="BE820" s="232">
        <f>IF(N820="základní",J820,0)</f>
        <v>0</v>
      </c>
      <c r="BF820" s="232">
        <f>IF(N820="snížená",J820,0)</f>
        <v>0</v>
      </c>
      <c r="BG820" s="232">
        <f>IF(N820="zákl. přenesená",J820,0)</f>
        <v>0</v>
      </c>
      <c r="BH820" s="232">
        <f>IF(N820="sníž. přenesená",J820,0)</f>
        <v>0</v>
      </c>
      <c r="BI820" s="232">
        <f>IF(N820="nulová",J820,0)</f>
        <v>0</v>
      </c>
      <c r="BJ820" s="17" t="s">
        <v>129</v>
      </c>
      <c r="BK820" s="232">
        <f>ROUND(I820*H820,2)</f>
        <v>0</v>
      </c>
      <c r="BL820" s="17" t="s">
        <v>582</v>
      </c>
      <c r="BM820" s="231" t="s">
        <v>1194</v>
      </c>
    </row>
    <row r="821" s="2" customFormat="1" ht="21.75" customHeight="1">
      <c r="A821" s="38"/>
      <c r="B821" s="39"/>
      <c r="C821" s="275" t="s">
        <v>1195</v>
      </c>
      <c r="D821" s="275" t="s">
        <v>254</v>
      </c>
      <c r="E821" s="276" t="s">
        <v>1196</v>
      </c>
      <c r="F821" s="277" t="s">
        <v>1197</v>
      </c>
      <c r="G821" s="278" t="s">
        <v>1164</v>
      </c>
      <c r="H821" s="279">
        <v>45</v>
      </c>
      <c r="I821" s="280"/>
      <c r="J821" s="281">
        <f>ROUND(I821*H821,2)</f>
        <v>0</v>
      </c>
      <c r="K821" s="282"/>
      <c r="L821" s="283"/>
      <c r="M821" s="284" t="s">
        <v>1</v>
      </c>
      <c r="N821" s="285" t="s">
        <v>40</v>
      </c>
      <c r="O821" s="91"/>
      <c r="P821" s="229">
        <f>O821*H821</f>
        <v>0</v>
      </c>
      <c r="Q821" s="229">
        <v>0</v>
      </c>
      <c r="R821" s="229">
        <f>Q821*H821</f>
        <v>0</v>
      </c>
      <c r="S821" s="229">
        <v>0</v>
      </c>
      <c r="T821" s="230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31" t="s">
        <v>1165</v>
      </c>
      <c r="AT821" s="231" t="s">
        <v>254</v>
      </c>
      <c r="AU821" s="231" t="s">
        <v>129</v>
      </c>
      <c r="AY821" s="17" t="s">
        <v>118</v>
      </c>
      <c r="BE821" s="232">
        <f>IF(N821="základní",J821,0)</f>
        <v>0</v>
      </c>
      <c r="BF821" s="232">
        <f>IF(N821="snížená",J821,0)</f>
        <v>0</v>
      </c>
      <c r="BG821" s="232">
        <f>IF(N821="zákl. přenesená",J821,0)</f>
        <v>0</v>
      </c>
      <c r="BH821" s="232">
        <f>IF(N821="sníž. přenesená",J821,0)</f>
        <v>0</v>
      </c>
      <c r="BI821" s="232">
        <f>IF(N821="nulová",J821,0)</f>
        <v>0</v>
      </c>
      <c r="BJ821" s="17" t="s">
        <v>129</v>
      </c>
      <c r="BK821" s="232">
        <f>ROUND(I821*H821,2)</f>
        <v>0</v>
      </c>
      <c r="BL821" s="17" t="s">
        <v>582</v>
      </c>
      <c r="BM821" s="231" t="s">
        <v>1198</v>
      </c>
    </row>
    <row r="822" s="2" customFormat="1" ht="16.5" customHeight="1">
      <c r="A822" s="38"/>
      <c r="B822" s="39"/>
      <c r="C822" s="275" t="s">
        <v>1199</v>
      </c>
      <c r="D822" s="275" t="s">
        <v>254</v>
      </c>
      <c r="E822" s="276" t="s">
        <v>1200</v>
      </c>
      <c r="F822" s="277" t="s">
        <v>1201</v>
      </c>
      <c r="G822" s="278" t="s">
        <v>1202</v>
      </c>
      <c r="H822" s="279">
        <v>225</v>
      </c>
      <c r="I822" s="280"/>
      <c r="J822" s="281">
        <f>ROUND(I822*H822,2)</f>
        <v>0</v>
      </c>
      <c r="K822" s="282"/>
      <c r="L822" s="283"/>
      <c r="M822" s="284" t="s">
        <v>1</v>
      </c>
      <c r="N822" s="285" t="s">
        <v>40</v>
      </c>
      <c r="O822" s="91"/>
      <c r="P822" s="229">
        <f>O822*H822</f>
        <v>0</v>
      </c>
      <c r="Q822" s="229">
        <v>0</v>
      </c>
      <c r="R822" s="229">
        <f>Q822*H822</f>
        <v>0</v>
      </c>
      <c r="S822" s="229">
        <v>0</v>
      </c>
      <c r="T822" s="230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31" t="s">
        <v>1165</v>
      </c>
      <c r="AT822" s="231" t="s">
        <v>254</v>
      </c>
      <c r="AU822" s="231" t="s">
        <v>129</v>
      </c>
      <c r="AY822" s="17" t="s">
        <v>118</v>
      </c>
      <c r="BE822" s="232">
        <f>IF(N822="základní",J822,0)</f>
        <v>0</v>
      </c>
      <c r="BF822" s="232">
        <f>IF(N822="snížená",J822,0)</f>
        <v>0</v>
      </c>
      <c r="BG822" s="232">
        <f>IF(N822="zákl. přenesená",J822,0)</f>
        <v>0</v>
      </c>
      <c r="BH822" s="232">
        <f>IF(N822="sníž. přenesená",J822,0)</f>
        <v>0</v>
      </c>
      <c r="BI822" s="232">
        <f>IF(N822="nulová",J822,0)</f>
        <v>0</v>
      </c>
      <c r="BJ822" s="17" t="s">
        <v>129</v>
      </c>
      <c r="BK822" s="232">
        <f>ROUND(I822*H822,2)</f>
        <v>0</v>
      </c>
      <c r="BL822" s="17" t="s">
        <v>582</v>
      </c>
      <c r="BM822" s="231" t="s">
        <v>1203</v>
      </c>
    </row>
    <row r="823" s="2" customFormat="1" ht="24.15" customHeight="1">
      <c r="A823" s="38"/>
      <c r="B823" s="39"/>
      <c r="C823" s="275" t="s">
        <v>1204</v>
      </c>
      <c r="D823" s="275" t="s">
        <v>254</v>
      </c>
      <c r="E823" s="276" t="s">
        <v>1205</v>
      </c>
      <c r="F823" s="277" t="s">
        <v>1206</v>
      </c>
      <c r="G823" s="278" t="s">
        <v>1164</v>
      </c>
      <c r="H823" s="279">
        <v>9</v>
      </c>
      <c r="I823" s="280"/>
      <c r="J823" s="281">
        <f>ROUND(I823*H823,2)</f>
        <v>0</v>
      </c>
      <c r="K823" s="282"/>
      <c r="L823" s="283"/>
      <c r="M823" s="284" t="s">
        <v>1</v>
      </c>
      <c r="N823" s="285" t="s">
        <v>40</v>
      </c>
      <c r="O823" s="91"/>
      <c r="P823" s="229">
        <f>O823*H823</f>
        <v>0</v>
      </c>
      <c r="Q823" s="229">
        <v>0</v>
      </c>
      <c r="R823" s="229">
        <f>Q823*H823</f>
        <v>0</v>
      </c>
      <c r="S823" s="229">
        <v>0</v>
      </c>
      <c r="T823" s="230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31" t="s">
        <v>1165</v>
      </c>
      <c r="AT823" s="231" t="s">
        <v>254</v>
      </c>
      <c r="AU823" s="231" t="s">
        <v>129</v>
      </c>
      <c r="AY823" s="17" t="s">
        <v>118</v>
      </c>
      <c r="BE823" s="232">
        <f>IF(N823="základní",J823,0)</f>
        <v>0</v>
      </c>
      <c r="BF823" s="232">
        <f>IF(N823="snížená",J823,0)</f>
        <v>0</v>
      </c>
      <c r="BG823" s="232">
        <f>IF(N823="zákl. přenesená",J823,0)</f>
        <v>0</v>
      </c>
      <c r="BH823" s="232">
        <f>IF(N823="sníž. přenesená",J823,0)</f>
        <v>0</v>
      </c>
      <c r="BI823" s="232">
        <f>IF(N823="nulová",J823,0)</f>
        <v>0</v>
      </c>
      <c r="BJ823" s="17" t="s">
        <v>129</v>
      </c>
      <c r="BK823" s="232">
        <f>ROUND(I823*H823,2)</f>
        <v>0</v>
      </c>
      <c r="BL823" s="17" t="s">
        <v>582</v>
      </c>
      <c r="BM823" s="231" t="s">
        <v>1207</v>
      </c>
    </row>
    <row r="824" s="2" customFormat="1" ht="24.15" customHeight="1">
      <c r="A824" s="38"/>
      <c r="B824" s="39"/>
      <c r="C824" s="275" t="s">
        <v>1208</v>
      </c>
      <c r="D824" s="275" t="s">
        <v>254</v>
      </c>
      <c r="E824" s="276" t="s">
        <v>1209</v>
      </c>
      <c r="F824" s="277" t="s">
        <v>1210</v>
      </c>
      <c r="G824" s="278" t="s">
        <v>1164</v>
      </c>
      <c r="H824" s="279">
        <v>9</v>
      </c>
      <c r="I824" s="280"/>
      <c r="J824" s="281">
        <f>ROUND(I824*H824,2)</f>
        <v>0</v>
      </c>
      <c r="K824" s="282"/>
      <c r="L824" s="283"/>
      <c r="M824" s="284" t="s">
        <v>1</v>
      </c>
      <c r="N824" s="285" t="s">
        <v>40</v>
      </c>
      <c r="O824" s="91"/>
      <c r="P824" s="229">
        <f>O824*H824</f>
        <v>0</v>
      </c>
      <c r="Q824" s="229">
        <v>0</v>
      </c>
      <c r="R824" s="229">
        <f>Q824*H824</f>
        <v>0</v>
      </c>
      <c r="S824" s="229">
        <v>0</v>
      </c>
      <c r="T824" s="230">
        <f>S824*H824</f>
        <v>0</v>
      </c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R824" s="231" t="s">
        <v>1165</v>
      </c>
      <c r="AT824" s="231" t="s">
        <v>254</v>
      </c>
      <c r="AU824" s="231" t="s">
        <v>129</v>
      </c>
      <c r="AY824" s="17" t="s">
        <v>118</v>
      </c>
      <c r="BE824" s="232">
        <f>IF(N824="základní",J824,0)</f>
        <v>0</v>
      </c>
      <c r="BF824" s="232">
        <f>IF(N824="snížená",J824,0)</f>
        <v>0</v>
      </c>
      <c r="BG824" s="232">
        <f>IF(N824="zákl. přenesená",J824,0)</f>
        <v>0</v>
      </c>
      <c r="BH824" s="232">
        <f>IF(N824="sníž. přenesená",J824,0)</f>
        <v>0</v>
      </c>
      <c r="BI824" s="232">
        <f>IF(N824="nulová",J824,0)</f>
        <v>0</v>
      </c>
      <c r="BJ824" s="17" t="s">
        <v>129</v>
      </c>
      <c r="BK824" s="232">
        <f>ROUND(I824*H824,2)</f>
        <v>0</v>
      </c>
      <c r="BL824" s="17" t="s">
        <v>582</v>
      </c>
      <c r="BM824" s="231" t="s">
        <v>1211</v>
      </c>
    </row>
    <row r="825" s="2" customFormat="1" ht="21.75" customHeight="1">
      <c r="A825" s="38"/>
      <c r="B825" s="39"/>
      <c r="C825" s="275" t="s">
        <v>1212</v>
      </c>
      <c r="D825" s="275" t="s">
        <v>254</v>
      </c>
      <c r="E825" s="276" t="s">
        <v>1213</v>
      </c>
      <c r="F825" s="277" t="s">
        <v>1214</v>
      </c>
      <c r="G825" s="278" t="s">
        <v>1164</v>
      </c>
      <c r="H825" s="279">
        <v>27</v>
      </c>
      <c r="I825" s="280"/>
      <c r="J825" s="281">
        <f>ROUND(I825*H825,2)</f>
        <v>0</v>
      </c>
      <c r="K825" s="282"/>
      <c r="L825" s="283"/>
      <c r="M825" s="284" t="s">
        <v>1</v>
      </c>
      <c r="N825" s="285" t="s">
        <v>40</v>
      </c>
      <c r="O825" s="91"/>
      <c r="P825" s="229">
        <f>O825*H825</f>
        <v>0</v>
      </c>
      <c r="Q825" s="229">
        <v>0</v>
      </c>
      <c r="R825" s="229">
        <f>Q825*H825</f>
        <v>0</v>
      </c>
      <c r="S825" s="229">
        <v>0</v>
      </c>
      <c r="T825" s="230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31" t="s">
        <v>1165</v>
      </c>
      <c r="AT825" s="231" t="s">
        <v>254</v>
      </c>
      <c r="AU825" s="231" t="s">
        <v>129</v>
      </c>
      <c r="AY825" s="17" t="s">
        <v>118</v>
      </c>
      <c r="BE825" s="232">
        <f>IF(N825="základní",J825,0)</f>
        <v>0</v>
      </c>
      <c r="BF825" s="232">
        <f>IF(N825="snížená",J825,0)</f>
        <v>0</v>
      </c>
      <c r="BG825" s="232">
        <f>IF(N825="zákl. přenesená",J825,0)</f>
        <v>0</v>
      </c>
      <c r="BH825" s="232">
        <f>IF(N825="sníž. přenesená",J825,0)</f>
        <v>0</v>
      </c>
      <c r="BI825" s="232">
        <f>IF(N825="nulová",J825,0)</f>
        <v>0</v>
      </c>
      <c r="BJ825" s="17" t="s">
        <v>129</v>
      </c>
      <c r="BK825" s="232">
        <f>ROUND(I825*H825,2)</f>
        <v>0</v>
      </c>
      <c r="BL825" s="17" t="s">
        <v>582</v>
      </c>
      <c r="BM825" s="231" t="s">
        <v>1215</v>
      </c>
    </row>
    <row r="826" s="2" customFormat="1" ht="16.5" customHeight="1">
      <c r="A826" s="38"/>
      <c r="B826" s="39"/>
      <c r="C826" s="275" t="s">
        <v>1216</v>
      </c>
      <c r="D826" s="275" t="s">
        <v>254</v>
      </c>
      <c r="E826" s="276" t="s">
        <v>1217</v>
      </c>
      <c r="F826" s="277" t="s">
        <v>1218</v>
      </c>
      <c r="G826" s="278" t="s">
        <v>245</v>
      </c>
      <c r="H826" s="279">
        <v>135</v>
      </c>
      <c r="I826" s="280"/>
      <c r="J826" s="281">
        <f>ROUND(I826*H826,2)</f>
        <v>0</v>
      </c>
      <c r="K826" s="282"/>
      <c r="L826" s="283"/>
      <c r="M826" s="284" t="s">
        <v>1</v>
      </c>
      <c r="N826" s="285" t="s">
        <v>40</v>
      </c>
      <c r="O826" s="91"/>
      <c r="P826" s="229">
        <f>O826*H826</f>
        <v>0</v>
      </c>
      <c r="Q826" s="229">
        <v>0</v>
      </c>
      <c r="R826" s="229">
        <f>Q826*H826</f>
        <v>0</v>
      </c>
      <c r="S826" s="229">
        <v>0</v>
      </c>
      <c r="T826" s="230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31" t="s">
        <v>1165</v>
      </c>
      <c r="AT826" s="231" t="s">
        <v>254</v>
      </c>
      <c r="AU826" s="231" t="s">
        <v>129</v>
      </c>
      <c r="AY826" s="17" t="s">
        <v>118</v>
      </c>
      <c r="BE826" s="232">
        <f>IF(N826="základní",J826,0)</f>
        <v>0</v>
      </c>
      <c r="BF826" s="232">
        <f>IF(N826="snížená",J826,0)</f>
        <v>0</v>
      </c>
      <c r="BG826" s="232">
        <f>IF(N826="zákl. přenesená",J826,0)</f>
        <v>0</v>
      </c>
      <c r="BH826" s="232">
        <f>IF(N826="sníž. přenesená",J826,0)</f>
        <v>0</v>
      </c>
      <c r="BI826" s="232">
        <f>IF(N826="nulová",J826,0)</f>
        <v>0</v>
      </c>
      <c r="BJ826" s="17" t="s">
        <v>129</v>
      </c>
      <c r="BK826" s="232">
        <f>ROUND(I826*H826,2)</f>
        <v>0</v>
      </c>
      <c r="BL826" s="17" t="s">
        <v>582</v>
      </c>
      <c r="BM826" s="231" t="s">
        <v>1219</v>
      </c>
    </row>
    <row r="827" s="2" customFormat="1" ht="33" customHeight="1">
      <c r="A827" s="38"/>
      <c r="B827" s="39"/>
      <c r="C827" s="275" t="s">
        <v>1220</v>
      </c>
      <c r="D827" s="275" t="s">
        <v>254</v>
      </c>
      <c r="E827" s="276" t="s">
        <v>1221</v>
      </c>
      <c r="F827" s="277" t="s">
        <v>1222</v>
      </c>
      <c r="G827" s="278" t="s">
        <v>1164</v>
      </c>
      <c r="H827" s="279">
        <v>9</v>
      </c>
      <c r="I827" s="280"/>
      <c r="J827" s="281">
        <f>ROUND(I827*H827,2)</f>
        <v>0</v>
      </c>
      <c r="K827" s="282"/>
      <c r="L827" s="283"/>
      <c r="M827" s="284" t="s">
        <v>1</v>
      </c>
      <c r="N827" s="285" t="s">
        <v>40</v>
      </c>
      <c r="O827" s="91"/>
      <c r="P827" s="229">
        <f>O827*H827</f>
        <v>0</v>
      </c>
      <c r="Q827" s="229">
        <v>0</v>
      </c>
      <c r="R827" s="229">
        <f>Q827*H827</f>
        <v>0</v>
      </c>
      <c r="S827" s="229">
        <v>0</v>
      </c>
      <c r="T827" s="230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231" t="s">
        <v>1165</v>
      </c>
      <c r="AT827" s="231" t="s">
        <v>254</v>
      </c>
      <c r="AU827" s="231" t="s">
        <v>129</v>
      </c>
      <c r="AY827" s="17" t="s">
        <v>118</v>
      </c>
      <c r="BE827" s="232">
        <f>IF(N827="základní",J827,0)</f>
        <v>0</v>
      </c>
      <c r="BF827" s="232">
        <f>IF(N827="snížená",J827,0)</f>
        <v>0</v>
      </c>
      <c r="BG827" s="232">
        <f>IF(N827="zákl. přenesená",J827,0)</f>
        <v>0</v>
      </c>
      <c r="BH827" s="232">
        <f>IF(N827="sníž. přenesená",J827,0)</f>
        <v>0</v>
      </c>
      <c r="BI827" s="232">
        <f>IF(N827="nulová",J827,0)</f>
        <v>0</v>
      </c>
      <c r="BJ827" s="17" t="s">
        <v>129</v>
      </c>
      <c r="BK827" s="232">
        <f>ROUND(I827*H827,2)</f>
        <v>0</v>
      </c>
      <c r="BL827" s="17" t="s">
        <v>582</v>
      </c>
      <c r="BM827" s="231" t="s">
        <v>1223</v>
      </c>
    </row>
    <row r="828" s="2" customFormat="1" ht="33" customHeight="1">
      <c r="A828" s="38"/>
      <c r="B828" s="39"/>
      <c r="C828" s="219" t="s">
        <v>1224</v>
      </c>
      <c r="D828" s="219" t="s">
        <v>124</v>
      </c>
      <c r="E828" s="220" t="s">
        <v>1225</v>
      </c>
      <c r="F828" s="221" t="s">
        <v>1226</v>
      </c>
      <c r="G828" s="222" t="s">
        <v>306</v>
      </c>
      <c r="H828" s="223">
        <v>4</v>
      </c>
      <c r="I828" s="224"/>
      <c r="J828" s="225">
        <f>ROUND(I828*H828,2)</f>
        <v>0</v>
      </c>
      <c r="K828" s="226"/>
      <c r="L828" s="44"/>
      <c r="M828" s="227" t="s">
        <v>1</v>
      </c>
      <c r="N828" s="228" t="s">
        <v>40</v>
      </c>
      <c r="O828" s="91"/>
      <c r="P828" s="229">
        <f>O828*H828</f>
        <v>0</v>
      </c>
      <c r="Q828" s="229">
        <v>0</v>
      </c>
      <c r="R828" s="229">
        <f>Q828*H828</f>
        <v>0</v>
      </c>
      <c r="S828" s="229">
        <v>0</v>
      </c>
      <c r="T828" s="230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31" t="s">
        <v>582</v>
      </c>
      <c r="AT828" s="231" t="s">
        <v>124</v>
      </c>
      <c r="AU828" s="231" t="s">
        <v>129</v>
      </c>
      <c r="AY828" s="17" t="s">
        <v>118</v>
      </c>
      <c r="BE828" s="232">
        <f>IF(N828="základní",J828,0)</f>
        <v>0</v>
      </c>
      <c r="BF828" s="232">
        <f>IF(N828="snížená",J828,0)</f>
        <v>0</v>
      </c>
      <c r="BG828" s="232">
        <f>IF(N828="zákl. přenesená",J828,0)</f>
        <v>0</v>
      </c>
      <c r="BH828" s="232">
        <f>IF(N828="sníž. přenesená",J828,0)</f>
        <v>0</v>
      </c>
      <c r="BI828" s="232">
        <f>IF(N828="nulová",J828,0)</f>
        <v>0</v>
      </c>
      <c r="BJ828" s="17" t="s">
        <v>129</v>
      </c>
      <c r="BK828" s="232">
        <f>ROUND(I828*H828,2)</f>
        <v>0</v>
      </c>
      <c r="BL828" s="17" t="s">
        <v>582</v>
      </c>
      <c r="BM828" s="231" t="s">
        <v>1227</v>
      </c>
    </row>
    <row r="829" s="13" customFormat="1">
      <c r="A829" s="13"/>
      <c r="B829" s="243"/>
      <c r="C829" s="244"/>
      <c r="D829" s="233" t="s">
        <v>217</v>
      </c>
      <c r="E829" s="245" t="s">
        <v>1</v>
      </c>
      <c r="F829" s="246" t="s">
        <v>218</v>
      </c>
      <c r="G829" s="244"/>
      <c r="H829" s="245" t="s">
        <v>1</v>
      </c>
      <c r="I829" s="247"/>
      <c r="J829" s="244"/>
      <c r="K829" s="244"/>
      <c r="L829" s="248"/>
      <c r="M829" s="249"/>
      <c r="N829" s="250"/>
      <c r="O829" s="250"/>
      <c r="P829" s="250"/>
      <c r="Q829" s="250"/>
      <c r="R829" s="250"/>
      <c r="S829" s="250"/>
      <c r="T829" s="251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2" t="s">
        <v>217</v>
      </c>
      <c r="AU829" s="252" t="s">
        <v>129</v>
      </c>
      <c r="AV829" s="13" t="s">
        <v>82</v>
      </c>
      <c r="AW829" s="13" t="s">
        <v>30</v>
      </c>
      <c r="AX829" s="13" t="s">
        <v>74</v>
      </c>
      <c r="AY829" s="252" t="s">
        <v>118</v>
      </c>
    </row>
    <row r="830" s="13" customFormat="1">
      <c r="A830" s="13"/>
      <c r="B830" s="243"/>
      <c r="C830" s="244"/>
      <c r="D830" s="233" t="s">
        <v>217</v>
      </c>
      <c r="E830" s="245" t="s">
        <v>1</v>
      </c>
      <c r="F830" s="246" t="s">
        <v>308</v>
      </c>
      <c r="G830" s="244"/>
      <c r="H830" s="245" t="s">
        <v>1</v>
      </c>
      <c r="I830" s="247"/>
      <c r="J830" s="244"/>
      <c r="K830" s="244"/>
      <c r="L830" s="248"/>
      <c r="M830" s="249"/>
      <c r="N830" s="250"/>
      <c r="O830" s="250"/>
      <c r="P830" s="250"/>
      <c r="Q830" s="250"/>
      <c r="R830" s="250"/>
      <c r="S830" s="250"/>
      <c r="T830" s="25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52" t="s">
        <v>217</v>
      </c>
      <c r="AU830" s="252" t="s">
        <v>129</v>
      </c>
      <c r="AV830" s="13" t="s">
        <v>82</v>
      </c>
      <c r="AW830" s="13" t="s">
        <v>30</v>
      </c>
      <c r="AX830" s="13" t="s">
        <v>74</v>
      </c>
      <c r="AY830" s="252" t="s">
        <v>118</v>
      </c>
    </row>
    <row r="831" s="14" customFormat="1">
      <c r="A831" s="14"/>
      <c r="B831" s="253"/>
      <c r="C831" s="254"/>
      <c r="D831" s="233" t="s">
        <v>217</v>
      </c>
      <c r="E831" s="255" t="s">
        <v>1</v>
      </c>
      <c r="F831" s="256" t="s">
        <v>129</v>
      </c>
      <c r="G831" s="254"/>
      <c r="H831" s="257">
        <v>2</v>
      </c>
      <c r="I831" s="258"/>
      <c r="J831" s="254"/>
      <c r="K831" s="254"/>
      <c r="L831" s="259"/>
      <c r="M831" s="260"/>
      <c r="N831" s="261"/>
      <c r="O831" s="261"/>
      <c r="P831" s="261"/>
      <c r="Q831" s="261"/>
      <c r="R831" s="261"/>
      <c r="S831" s="261"/>
      <c r="T831" s="26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63" t="s">
        <v>217</v>
      </c>
      <c r="AU831" s="263" t="s">
        <v>129</v>
      </c>
      <c r="AV831" s="14" t="s">
        <v>129</v>
      </c>
      <c r="AW831" s="14" t="s">
        <v>30</v>
      </c>
      <c r="AX831" s="14" t="s">
        <v>74</v>
      </c>
      <c r="AY831" s="263" t="s">
        <v>118</v>
      </c>
    </row>
    <row r="832" s="13" customFormat="1">
      <c r="A832" s="13"/>
      <c r="B832" s="243"/>
      <c r="C832" s="244"/>
      <c r="D832" s="233" t="s">
        <v>217</v>
      </c>
      <c r="E832" s="245" t="s">
        <v>1</v>
      </c>
      <c r="F832" s="246" t="s">
        <v>309</v>
      </c>
      <c r="G832" s="244"/>
      <c r="H832" s="245" t="s">
        <v>1</v>
      </c>
      <c r="I832" s="247"/>
      <c r="J832" s="244"/>
      <c r="K832" s="244"/>
      <c r="L832" s="248"/>
      <c r="M832" s="249"/>
      <c r="N832" s="250"/>
      <c r="O832" s="250"/>
      <c r="P832" s="250"/>
      <c r="Q832" s="250"/>
      <c r="R832" s="250"/>
      <c r="S832" s="250"/>
      <c r="T832" s="251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2" t="s">
        <v>217</v>
      </c>
      <c r="AU832" s="252" t="s">
        <v>129</v>
      </c>
      <c r="AV832" s="13" t="s">
        <v>82</v>
      </c>
      <c r="AW832" s="13" t="s">
        <v>30</v>
      </c>
      <c r="AX832" s="13" t="s">
        <v>74</v>
      </c>
      <c r="AY832" s="252" t="s">
        <v>118</v>
      </c>
    </row>
    <row r="833" s="14" customFormat="1">
      <c r="A833" s="14"/>
      <c r="B833" s="253"/>
      <c r="C833" s="254"/>
      <c r="D833" s="233" t="s">
        <v>217</v>
      </c>
      <c r="E833" s="255" t="s">
        <v>1</v>
      </c>
      <c r="F833" s="256" t="s">
        <v>129</v>
      </c>
      <c r="G833" s="254"/>
      <c r="H833" s="257">
        <v>2</v>
      </c>
      <c r="I833" s="258"/>
      <c r="J833" s="254"/>
      <c r="K833" s="254"/>
      <c r="L833" s="259"/>
      <c r="M833" s="260"/>
      <c r="N833" s="261"/>
      <c r="O833" s="261"/>
      <c r="P833" s="261"/>
      <c r="Q833" s="261"/>
      <c r="R833" s="261"/>
      <c r="S833" s="261"/>
      <c r="T833" s="262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63" t="s">
        <v>217</v>
      </c>
      <c r="AU833" s="263" t="s">
        <v>129</v>
      </c>
      <c r="AV833" s="14" t="s">
        <v>129</v>
      </c>
      <c r="AW833" s="14" t="s">
        <v>30</v>
      </c>
      <c r="AX833" s="14" t="s">
        <v>74</v>
      </c>
      <c r="AY833" s="263" t="s">
        <v>118</v>
      </c>
    </row>
    <row r="834" s="15" customFormat="1">
      <c r="A834" s="15"/>
      <c r="B834" s="264"/>
      <c r="C834" s="265"/>
      <c r="D834" s="233" t="s">
        <v>217</v>
      </c>
      <c r="E834" s="266" t="s">
        <v>1</v>
      </c>
      <c r="F834" s="267" t="s">
        <v>224</v>
      </c>
      <c r="G834" s="265"/>
      <c r="H834" s="268">
        <v>4</v>
      </c>
      <c r="I834" s="269"/>
      <c r="J834" s="265"/>
      <c r="K834" s="265"/>
      <c r="L834" s="270"/>
      <c r="M834" s="271"/>
      <c r="N834" s="272"/>
      <c r="O834" s="272"/>
      <c r="P834" s="272"/>
      <c r="Q834" s="272"/>
      <c r="R834" s="272"/>
      <c r="S834" s="272"/>
      <c r="T834" s="273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74" t="s">
        <v>217</v>
      </c>
      <c r="AU834" s="274" t="s">
        <v>129</v>
      </c>
      <c r="AV834" s="15" t="s">
        <v>141</v>
      </c>
      <c r="AW834" s="15" t="s">
        <v>30</v>
      </c>
      <c r="AX834" s="15" t="s">
        <v>82</v>
      </c>
      <c r="AY834" s="274" t="s">
        <v>118</v>
      </c>
    </row>
    <row r="835" s="2" customFormat="1" ht="21.75" customHeight="1">
      <c r="A835" s="38"/>
      <c r="B835" s="39"/>
      <c r="C835" s="219" t="s">
        <v>1228</v>
      </c>
      <c r="D835" s="219" t="s">
        <v>124</v>
      </c>
      <c r="E835" s="220" t="s">
        <v>1229</v>
      </c>
      <c r="F835" s="221" t="s">
        <v>1230</v>
      </c>
      <c r="G835" s="222" t="s">
        <v>133</v>
      </c>
      <c r="H835" s="223">
        <v>2</v>
      </c>
      <c r="I835" s="224"/>
      <c r="J835" s="225">
        <f>ROUND(I835*H835,2)</f>
        <v>0</v>
      </c>
      <c r="K835" s="226"/>
      <c r="L835" s="44"/>
      <c r="M835" s="227" t="s">
        <v>1</v>
      </c>
      <c r="N835" s="228" t="s">
        <v>40</v>
      </c>
      <c r="O835" s="91"/>
      <c r="P835" s="229">
        <f>O835*H835</f>
        <v>0</v>
      </c>
      <c r="Q835" s="229">
        <v>0</v>
      </c>
      <c r="R835" s="229">
        <f>Q835*H835</f>
        <v>0</v>
      </c>
      <c r="S835" s="229">
        <v>0</v>
      </c>
      <c r="T835" s="230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31" t="s">
        <v>582</v>
      </c>
      <c r="AT835" s="231" t="s">
        <v>124</v>
      </c>
      <c r="AU835" s="231" t="s">
        <v>129</v>
      </c>
      <c r="AY835" s="17" t="s">
        <v>118</v>
      </c>
      <c r="BE835" s="232">
        <f>IF(N835="základní",J835,0)</f>
        <v>0</v>
      </c>
      <c r="BF835" s="232">
        <f>IF(N835="snížená",J835,0)</f>
        <v>0</v>
      </c>
      <c r="BG835" s="232">
        <f>IF(N835="zákl. přenesená",J835,0)</f>
        <v>0</v>
      </c>
      <c r="BH835" s="232">
        <f>IF(N835="sníž. přenesená",J835,0)</f>
        <v>0</v>
      </c>
      <c r="BI835" s="232">
        <f>IF(N835="nulová",J835,0)</f>
        <v>0</v>
      </c>
      <c r="BJ835" s="17" t="s">
        <v>129</v>
      </c>
      <c r="BK835" s="232">
        <f>ROUND(I835*H835,2)</f>
        <v>0</v>
      </c>
      <c r="BL835" s="17" t="s">
        <v>582</v>
      </c>
      <c r="BM835" s="231" t="s">
        <v>1231</v>
      </c>
    </row>
    <row r="836" s="13" customFormat="1">
      <c r="A836" s="13"/>
      <c r="B836" s="243"/>
      <c r="C836" s="244"/>
      <c r="D836" s="233" t="s">
        <v>217</v>
      </c>
      <c r="E836" s="245" t="s">
        <v>1</v>
      </c>
      <c r="F836" s="246" t="s">
        <v>218</v>
      </c>
      <c r="G836" s="244"/>
      <c r="H836" s="245" t="s">
        <v>1</v>
      </c>
      <c r="I836" s="247"/>
      <c r="J836" s="244"/>
      <c r="K836" s="244"/>
      <c r="L836" s="248"/>
      <c r="M836" s="249"/>
      <c r="N836" s="250"/>
      <c r="O836" s="250"/>
      <c r="P836" s="250"/>
      <c r="Q836" s="250"/>
      <c r="R836" s="250"/>
      <c r="S836" s="250"/>
      <c r="T836" s="251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52" t="s">
        <v>217</v>
      </c>
      <c r="AU836" s="252" t="s">
        <v>129</v>
      </c>
      <c r="AV836" s="13" t="s">
        <v>82</v>
      </c>
      <c r="AW836" s="13" t="s">
        <v>30</v>
      </c>
      <c r="AX836" s="13" t="s">
        <v>74</v>
      </c>
      <c r="AY836" s="252" t="s">
        <v>118</v>
      </c>
    </row>
    <row r="837" s="13" customFormat="1">
      <c r="A837" s="13"/>
      <c r="B837" s="243"/>
      <c r="C837" s="244"/>
      <c r="D837" s="233" t="s">
        <v>217</v>
      </c>
      <c r="E837" s="245" t="s">
        <v>1</v>
      </c>
      <c r="F837" s="246" t="s">
        <v>308</v>
      </c>
      <c r="G837" s="244"/>
      <c r="H837" s="245" t="s">
        <v>1</v>
      </c>
      <c r="I837" s="247"/>
      <c r="J837" s="244"/>
      <c r="K837" s="244"/>
      <c r="L837" s="248"/>
      <c r="M837" s="249"/>
      <c r="N837" s="250"/>
      <c r="O837" s="250"/>
      <c r="P837" s="250"/>
      <c r="Q837" s="250"/>
      <c r="R837" s="250"/>
      <c r="S837" s="250"/>
      <c r="T837" s="25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2" t="s">
        <v>217</v>
      </c>
      <c r="AU837" s="252" t="s">
        <v>129</v>
      </c>
      <c r="AV837" s="13" t="s">
        <v>82</v>
      </c>
      <c r="AW837" s="13" t="s">
        <v>30</v>
      </c>
      <c r="AX837" s="13" t="s">
        <v>74</v>
      </c>
      <c r="AY837" s="252" t="s">
        <v>118</v>
      </c>
    </row>
    <row r="838" s="14" customFormat="1">
      <c r="A838" s="14"/>
      <c r="B838" s="253"/>
      <c r="C838" s="254"/>
      <c r="D838" s="233" t="s">
        <v>217</v>
      </c>
      <c r="E838" s="255" t="s">
        <v>1</v>
      </c>
      <c r="F838" s="256" t="s">
        <v>82</v>
      </c>
      <c r="G838" s="254"/>
      <c r="H838" s="257">
        <v>1</v>
      </c>
      <c r="I838" s="258"/>
      <c r="J838" s="254"/>
      <c r="K838" s="254"/>
      <c r="L838" s="259"/>
      <c r="M838" s="260"/>
      <c r="N838" s="261"/>
      <c r="O838" s="261"/>
      <c r="P838" s="261"/>
      <c r="Q838" s="261"/>
      <c r="R838" s="261"/>
      <c r="S838" s="261"/>
      <c r="T838" s="262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63" t="s">
        <v>217</v>
      </c>
      <c r="AU838" s="263" t="s">
        <v>129</v>
      </c>
      <c r="AV838" s="14" t="s">
        <v>129</v>
      </c>
      <c r="AW838" s="14" t="s">
        <v>30</v>
      </c>
      <c r="AX838" s="14" t="s">
        <v>74</v>
      </c>
      <c r="AY838" s="263" t="s">
        <v>118</v>
      </c>
    </row>
    <row r="839" s="13" customFormat="1">
      <c r="A839" s="13"/>
      <c r="B839" s="243"/>
      <c r="C839" s="244"/>
      <c r="D839" s="233" t="s">
        <v>217</v>
      </c>
      <c r="E839" s="245" t="s">
        <v>1</v>
      </c>
      <c r="F839" s="246" t="s">
        <v>309</v>
      </c>
      <c r="G839" s="244"/>
      <c r="H839" s="245" t="s">
        <v>1</v>
      </c>
      <c r="I839" s="247"/>
      <c r="J839" s="244"/>
      <c r="K839" s="244"/>
      <c r="L839" s="248"/>
      <c r="M839" s="249"/>
      <c r="N839" s="250"/>
      <c r="O839" s="250"/>
      <c r="P839" s="250"/>
      <c r="Q839" s="250"/>
      <c r="R839" s="250"/>
      <c r="S839" s="250"/>
      <c r="T839" s="251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52" t="s">
        <v>217</v>
      </c>
      <c r="AU839" s="252" t="s">
        <v>129</v>
      </c>
      <c r="AV839" s="13" t="s">
        <v>82</v>
      </c>
      <c r="AW839" s="13" t="s">
        <v>30</v>
      </c>
      <c r="AX839" s="13" t="s">
        <v>74</v>
      </c>
      <c r="AY839" s="252" t="s">
        <v>118</v>
      </c>
    </row>
    <row r="840" s="14" customFormat="1">
      <c r="A840" s="14"/>
      <c r="B840" s="253"/>
      <c r="C840" s="254"/>
      <c r="D840" s="233" t="s">
        <v>217</v>
      </c>
      <c r="E840" s="255" t="s">
        <v>1</v>
      </c>
      <c r="F840" s="256" t="s">
        <v>82</v>
      </c>
      <c r="G840" s="254"/>
      <c r="H840" s="257">
        <v>1</v>
      </c>
      <c r="I840" s="258"/>
      <c r="J840" s="254"/>
      <c r="K840" s="254"/>
      <c r="L840" s="259"/>
      <c r="M840" s="260"/>
      <c r="N840" s="261"/>
      <c r="O840" s="261"/>
      <c r="P840" s="261"/>
      <c r="Q840" s="261"/>
      <c r="R840" s="261"/>
      <c r="S840" s="261"/>
      <c r="T840" s="262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63" t="s">
        <v>217</v>
      </c>
      <c r="AU840" s="263" t="s">
        <v>129</v>
      </c>
      <c r="AV840" s="14" t="s">
        <v>129</v>
      </c>
      <c r="AW840" s="14" t="s">
        <v>30</v>
      </c>
      <c r="AX840" s="14" t="s">
        <v>74</v>
      </c>
      <c r="AY840" s="263" t="s">
        <v>118</v>
      </c>
    </row>
    <row r="841" s="15" customFormat="1">
      <c r="A841" s="15"/>
      <c r="B841" s="264"/>
      <c r="C841" s="265"/>
      <c r="D841" s="233" t="s">
        <v>217</v>
      </c>
      <c r="E841" s="266" t="s">
        <v>1</v>
      </c>
      <c r="F841" s="267" t="s">
        <v>224</v>
      </c>
      <c r="G841" s="265"/>
      <c r="H841" s="268">
        <v>2</v>
      </c>
      <c r="I841" s="269"/>
      <c r="J841" s="265"/>
      <c r="K841" s="265"/>
      <c r="L841" s="270"/>
      <c r="M841" s="271"/>
      <c r="N841" s="272"/>
      <c r="O841" s="272"/>
      <c r="P841" s="272"/>
      <c r="Q841" s="272"/>
      <c r="R841" s="272"/>
      <c r="S841" s="272"/>
      <c r="T841" s="273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74" t="s">
        <v>217</v>
      </c>
      <c r="AU841" s="274" t="s">
        <v>129</v>
      </c>
      <c r="AV841" s="15" t="s">
        <v>141</v>
      </c>
      <c r="AW841" s="15" t="s">
        <v>30</v>
      </c>
      <c r="AX841" s="15" t="s">
        <v>82</v>
      </c>
      <c r="AY841" s="274" t="s">
        <v>118</v>
      </c>
    </row>
    <row r="842" s="2" customFormat="1" ht="24.15" customHeight="1">
      <c r="A842" s="38"/>
      <c r="B842" s="39"/>
      <c r="C842" s="219" t="s">
        <v>1232</v>
      </c>
      <c r="D842" s="219" t="s">
        <v>124</v>
      </c>
      <c r="E842" s="220" t="s">
        <v>1233</v>
      </c>
      <c r="F842" s="221" t="s">
        <v>1234</v>
      </c>
      <c r="G842" s="222" t="s">
        <v>127</v>
      </c>
      <c r="H842" s="223">
        <v>9</v>
      </c>
      <c r="I842" s="224"/>
      <c r="J842" s="225">
        <f>ROUND(I842*H842,2)</f>
        <v>0</v>
      </c>
      <c r="K842" s="226"/>
      <c r="L842" s="44"/>
      <c r="M842" s="227" t="s">
        <v>1</v>
      </c>
      <c r="N842" s="228" t="s">
        <v>40</v>
      </c>
      <c r="O842" s="91"/>
      <c r="P842" s="229">
        <f>O842*H842</f>
        <v>0</v>
      </c>
      <c r="Q842" s="229">
        <v>0</v>
      </c>
      <c r="R842" s="229">
        <f>Q842*H842</f>
        <v>0</v>
      </c>
      <c r="S842" s="229">
        <v>0</v>
      </c>
      <c r="T842" s="230">
        <f>S842*H842</f>
        <v>0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231" t="s">
        <v>582</v>
      </c>
      <c r="AT842" s="231" t="s">
        <v>124</v>
      </c>
      <c r="AU842" s="231" t="s">
        <v>129</v>
      </c>
      <c r="AY842" s="17" t="s">
        <v>118</v>
      </c>
      <c r="BE842" s="232">
        <f>IF(N842="základní",J842,0)</f>
        <v>0</v>
      </c>
      <c r="BF842" s="232">
        <f>IF(N842="snížená",J842,0)</f>
        <v>0</v>
      </c>
      <c r="BG842" s="232">
        <f>IF(N842="zákl. přenesená",J842,0)</f>
        <v>0</v>
      </c>
      <c r="BH842" s="232">
        <f>IF(N842="sníž. přenesená",J842,0)</f>
        <v>0</v>
      </c>
      <c r="BI842" s="232">
        <f>IF(N842="nulová",J842,0)</f>
        <v>0</v>
      </c>
      <c r="BJ842" s="17" t="s">
        <v>129</v>
      </c>
      <c r="BK842" s="232">
        <f>ROUND(I842*H842,2)</f>
        <v>0</v>
      </c>
      <c r="BL842" s="17" t="s">
        <v>582</v>
      </c>
      <c r="BM842" s="231" t="s">
        <v>1235</v>
      </c>
    </row>
    <row r="843" s="2" customFormat="1">
      <c r="A843" s="38"/>
      <c r="B843" s="39"/>
      <c r="C843" s="40"/>
      <c r="D843" s="233" t="s">
        <v>143</v>
      </c>
      <c r="E843" s="40"/>
      <c r="F843" s="234" t="s">
        <v>1236</v>
      </c>
      <c r="G843" s="40"/>
      <c r="H843" s="40"/>
      <c r="I843" s="235"/>
      <c r="J843" s="40"/>
      <c r="K843" s="40"/>
      <c r="L843" s="44"/>
      <c r="M843" s="236"/>
      <c r="N843" s="237"/>
      <c r="O843" s="91"/>
      <c r="P843" s="91"/>
      <c r="Q843" s="91"/>
      <c r="R843" s="91"/>
      <c r="S843" s="91"/>
      <c r="T843" s="92"/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T843" s="17" t="s">
        <v>143</v>
      </c>
      <c r="AU843" s="17" t="s">
        <v>129</v>
      </c>
    </row>
    <row r="844" s="2" customFormat="1" ht="24.15" customHeight="1">
      <c r="A844" s="38"/>
      <c r="B844" s="39"/>
      <c r="C844" s="219" t="s">
        <v>1237</v>
      </c>
      <c r="D844" s="219" t="s">
        <v>124</v>
      </c>
      <c r="E844" s="220" t="s">
        <v>1238</v>
      </c>
      <c r="F844" s="221" t="s">
        <v>1239</v>
      </c>
      <c r="G844" s="222" t="s">
        <v>127</v>
      </c>
      <c r="H844" s="223">
        <v>1</v>
      </c>
      <c r="I844" s="224"/>
      <c r="J844" s="225">
        <f>ROUND(I844*H844,2)</f>
        <v>0</v>
      </c>
      <c r="K844" s="226"/>
      <c r="L844" s="44"/>
      <c r="M844" s="227" t="s">
        <v>1</v>
      </c>
      <c r="N844" s="228" t="s">
        <v>40</v>
      </c>
      <c r="O844" s="91"/>
      <c r="P844" s="229">
        <f>O844*H844</f>
        <v>0</v>
      </c>
      <c r="Q844" s="229">
        <v>0</v>
      </c>
      <c r="R844" s="229">
        <f>Q844*H844</f>
        <v>0</v>
      </c>
      <c r="S844" s="229">
        <v>0</v>
      </c>
      <c r="T844" s="230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31" t="s">
        <v>582</v>
      </c>
      <c r="AT844" s="231" t="s">
        <v>124</v>
      </c>
      <c r="AU844" s="231" t="s">
        <v>129</v>
      </c>
      <c r="AY844" s="17" t="s">
        <v>118</v>
      </c>
      <c r="BE844" s="232">
        <f>IF(N844="základní",J844,0)</f>
        <v>0</v>
      </c>
      <c r="BF844" s="232">
        <f>IF(N844="snížená",J844,0)</f>
        <v>0</v>
      </c>
      <c r="BG844" s="232">
        <f>IF(N844="zákl. přenesená",J844,0)</f>
        <v>0</v>
      </c>
      <c r="BH844" s="232">
        <f>IF(N844="sníž. přenesená",J844,0)</f>
        <v>0</v>
      </c>
      <c r="BI844" s="232">
        <f>IF(N844="nulová",J844,0)</f>
        <v>0</v>
      </c>
      <c r="BJ844" s="17" t="s">
        <v>129</v>
      </c>
      <c r="BK844" s="232">
        <f>ROUND(I844*H844,2)</f>
        <v>0</v>
      </c>
      <c r="BL844" s="17" t="s">
        <v>582</v>
      </c>
      <c r="BM844" s="231" t="s">
        <v>1240</v>
      </c>
    </row>
    <row r="845" s="2" customFormat="1" ht="24.15" customHeight="1">
      <c r="A845" s="38"/>
      <c r="B845" s="39"/>
      <c r="C845" s="219" t="s">
        <v>1241</v>
      </c>
      <c r="D845" s="219" t="s">
        <v>124</v>
      </c>
      <c r="E845" s="220" t="s">
        <v>1242</v>
      </c>
      <c r="F845" s="221" t="s">
        <v>1243</v>
      </c>
      <c r="G845" s="222" t="s">
        <v>133</v>
      </c>
      <c r="H845" s="223">
        <v>1</v>
      </c>
      <c r="I845" s="224"/>
      <c r="J845" s="225">
        <f>ROUND(I845*H845,2)</f>
        <v>0</v>
      </c>
      <c r="K845" s="226"/>
      <c r="L845" s="44"/>
      <c r="M845" s="227" t="s">
        <v>1</v>
      </c>
      <c r="N845" s="228" t="s">
        <v>40</v>
      </c>
      <c r="O845" s="91"/>
      <c r="P845" s="229">
        <f>O845*H845</f>
        <v>0</v>
      </c>
      <c r="Q845" s="229">
        <v>0</v>
      </c>
      <c r="R845" s="229">
        <f>Q845*H845</f>
        <v>0</v>
      </c>
      <c r="S845" s="229">
        <v>0</v>
      </c>
      <c r="T845" s="230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31" t="s">
        <v>582</v>
      </c>
      <c r="AT845" s="231" t="s">
        <v>124</v>
      </c>
      <c r="AU845" s="231" t="s">
        <v>129</v>
      </c>
      <c r="AY845" s="17" t="s">
        <v>118</v>
      </c>
      <c r="BE845" s="232">
        <f>IF(N845="základní",J845,0)</f>
        <v>0</v>
      </c>
      <c r="BF845" s="232">
        <f>IF(N845="snížená",J845,0)</f>
        <v>0</v>
      </c>
      <c r="BG845" s="232">
        <f>IF(N845="zákl. přenesená",J845,0)</f>
        <v>0</v>
      </c>
      <c r="BH845" s="232">
        <f>IF(N845="sníž. přenesená",J845,0)</f>
        <v>0</v>
      </c>
      <c r="BI845" s="232">
        <f>IF(N845="nulová",J845,0)</f>
        <v>0</v>
      </c>
      <c r="BJ845" s="17" t="s">
        <v>129</v>
      </c>
      <c r="BK845" s="232">
        <f>ROUND(I845*H845,2)</f>
        <v>0</v>
      </c>
      <c r="BL845" s="17" t="s">
        <v>582</v>
      </c>
      <c r="BM845" s="231" t="s">
        <v>1244</v>
      </c>
    </row>
    <row r="846" s="2" customFormat="1" ht="16.5" customHeight="1">
      <c r="A846" s="38"/>
      <c r="B846" s="39"/>
      <c r="C846" s="219" t="s">
        <v>1245</v>
      </c>
      <c r="D846" s="219" t="s">
        <v>124</v>
      </c>
      <c r="E846" s="220" t="s">
        <v>1246</v>
      </c>
      <c r="F846" s="221" t="s">
        <v>1247</v>
      </c>
      <c r="G846" s="222" t="s">
        <v>1248</v>
      </c>
      <c r="H846" s="223">
        <v>9</v>
      </c>
      <c r="I846" s="224"/>
      <c r="J846" s="225">
        <f>ROUND(I846*H846,2)</f>
        <v>0</v>
      </c>
      <c r="K846" s="226"/>
      <c r="L846" s="44"/>
      <c r="M846" s="227" t="s">
        <v>1</v>
      </c>
      <c r="N846" s="228" t="s">
        <v>40</v>
      </c>
      <c r="O846" s="91"/>
      <c r="P846" s="229">
        <f>O846*H846</f>
        <v>0</v>
      </c>
      <c r="Q846" s="229">
        <v>0</v>
      </c>
      <c r="R846" s="229">
        <f>Q846*H846</f>
        <v>0</v>
      </c>
      <c r="S846" s="229">
        <v>0</v>
      </c>
      <c r="T846" s="230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31" t="s">
        <v>582</v>
      </c>
      <c r="AT846" s="231" t="s">
        <v>124</v>
      </c>
      <c r="AU846" s="231" t="s">
        <v>129</v>
      </c>
      <c r="AY846" s="17" t="s">
        <v>118</v>
      </c>
      <c r="BE846" s="232">
        <f>IF(N846="základní",J846,0)</f>
        <v>0</v>
      </c>
      <c r="BF846" s="232">
        <f>IF(N846="snížená",J846,0)</f>
        <v>0</v>
      </c>
      <c r="BG846" s="232">
        <f>IF(N846="zákl. přenesená",J846,0)</f>
        <v>0</v>
      </c>
      <c r="BH846" s="232">
        <f>IF(N846="sníž. přenesená",J846,0)</f>
        <v>0</v>
      </c>
      <c r="BI846" s="232">
        <f>IF(N846="nulová",J846,0)</f>
        <v>0</v>
      </c>
      <c r="BJ846" s="17" t="s">
        <v>129</v>
      </c>
      <c r="BK846" s="232">
        <f>ROUND(I846*H846,2)</f>
        <v>0</v>
      </c>
      <c r="BL846" s="17" t="s">
        <v>582</v>
      </c>
      <c r="BM846" s="231" t="s">
        <v>1249</v>
      </c>
    </row>
    <row r="847" s="12" customFormat="1" ht="22.8" customHeight="1">
      <c r="A847" s="12"/>
      <c r="B847" s="203"/>
      <c r="C847" s="204"/>
      <c r="D847" s="205" t="s">
        <v>73</v>
      </c>
      <c r="E847" s="217" t="s">
        <v>1250</v>
      </c>
      <c r="F847" s="217" t="s">
        <v>1251</v>
      </c>
      <c r="G847" s="204"/>
      <c r="H847" s="204"/>
      <c r="I847" s="207"/>
      <c r="J847" s="218">
        <f>BK847</f>
        <v>0</v>
      </c>
      <c r="K847" s="204"/>
      <c r="L847" s="209"/>
      <c r="M847" s="210"/>
      <c r="N847" s="211"/>
      <c r="O847" s="211"/>
      <c r="P847" s="212">
        <f>SUM(P848:P853)</f>
        <v>0</v>
      </c>
      <c r="Q847" s="211"/>
      <c r="R847" s="212">
        <f>SUM(R848:R853)</f>
        <v>0</v>
      </c>
      <c r="S847" s="211"/>
      <c r="T847" s="213">
        <f>SUM(T848:T853)</f>
        <v>0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214" t="s">
        <v>137</v>
      </c>
      <c r="AT847" s="215" t="s">
        <v>73</v>
      </c>
      <c r="AU847" s="215" t="s">
        <v>82</v>
      </c>
      <c r="AY847" s="214" t="s">
        <v>118</v>
      </c>
      <c r="BK847" s="216">
        <f>SUM(BK848:BK853)</f>
        <v>0</v>
      </c>
    </row>
    <row r="848" s="2" customFormat="1" ht="24.15" customHeight="1">
      <c r="A848" s="38"/>
      <c r="B848" s="39"/>
      <c r="C848" s="219" t="s">
        <v>1252</v>
      </c>
      <c r="D848" s="219" t="s">
        <v>124</v>
      </c>
      <c r="E848" s="220" t="s">
        <v>1253</v>
      </c>
      <c r="F848" s="221" t="s">
        <v>1254</v>
      </c>
      <c r="G848" s="222" t="s">
        <v>1255</v>
      </c>
      <c r="H848" s="223">
        <v>2</v>
      </c>
      <c r="I848" s="224"/>
      <c r="J848" s="225">
        <f>ROUND(I848*H848,2)</f>
        <v>0</v>
      </c>
      <c r="K848" s="226"/>
      <c r="L848" s="44"/>
      <c r="M848" s="227" t="s">
        <v>1</v>
      </c>
      <c r="N848" s="228" t="s">
        <v>40</v>
      </c>
      <c r="O848" s="91"/>
      <c r="P848" s="229">
        <f>O848*H848</f>
        <v>0</v>
      </c>
      <c r="Q848" s="229">
        <v>0</v>
      </c>
      <c r="R848" s="229">
        <f>Q848*H848</f>
        <v>0</v>
      </c>
      <c r="S848" s="229">
        <v>0</v>
      </c>
      <c r="T848" s="230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31" t="s">
        <v>582</v>
      </c>
      <c r="AT848" s="231" t="s">
        <v>124</v>
      </c>
      <c r="AU848" s="231" t="s">
        <v>129</v>
      </c>
      <c r="AY848" s="17" t="s">
        <v>118</v>
      </c>
      <c r="BE848" s="232">
        <f>IF(N848="základní",J848,0)</f>
        <v>0</v>
      </c>
      <c r="BF848" s="232">
        <f>IF(N848="snížená",J848,0)</f>
        <v>0</v>
      </c>
      <c r="BG848" s="232">
        <f>IF(N848="zákl. přenesená",J848,0)</f>
        <v>0</v>
      </c>
      <c r="BH848" s="232">
        <f>IF(N848="sníž. přenesená",J848,0)</f>
        <v>0</v>
      </c>
      <c r="BI848" s="232">
        <f>IF(N848="nulová",J848,0)</f>
        <v>0</v>
      </c>
      <c r="BJ848" s="17" t="s">
        <v>129</v>
      </c>
      <c r="BK848" s="232">
        <f>ROUND(I848*H848,2)</f>
        <v>0</v>
      </c>
      <c r="BL848" s="17" t="s">
        <v>582</v>
      </c>
      <c r="BM848" s="231" t="s">
        <v>1256</v>
      </c>
    </row>
    <row r="849" s="2" customFormat="1" ht="37.8" customHeight="1">
      <c r="A849" s="38"/>
      <c r="B849" s="39"/>
      <c r="C849" s="219" t="s">
        <v>1257</v>
      </c>
      <c r="D849" s="219" t="s">
        <v>124</v>
      </c>
      <c r="E849" s="220" t="s">
        <v>1258</v>
      </c>
      <c r="F849" s="221" t="s">
        <v>1259</v>
      </c>
      <c r="G849" s="222" t="s">
        <v>306</v>
      </c>
      <c r="H849" s="223">
        <v>16</v>
      </c>
      <c r="I849" s="224"/>
      <c r="J849" s="225">
        <f>ROUND(I849*H849,2)</f>
        <v>0</v>
      </c>
      <c r="K849" s="226"/>
      <c r="L849" s="44"/>
      <c r="M849" s="227" t="s">
        <v>1</v>
      </c>
      <c r="N849" s="228" t="s">
        <v>40</v>
      </c>
      <c r="O849" s="91"/>
      <c r="P849" s="229">
        <f>O849*H849</f>
        <v>0</v>
      </c>
      <c r="Q849" s="229">
        <v>0</v>
      </c>
      <c r="R849" s="229">
        <f>Q849*H849</f>
        <v>0</v>
      </c>
      <c r="S849" s="229">
        <v>0</v>
      </c>
      <c r="T849" s="230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31" t="s">
        <v>582</v>
      </c>
      <c r="AT849" s="231" t="s">
        <v>124</v>
      </c>
      <c r="AU849" s="231" t="s">
        <v>129</v>
      </c>
      <c r="AY849" s="17" t="s">
        <v>118</v>
      </c>
      <c r="BE849" s="232">
        <f>IF(N849="základní",J849,0)</f>
        <v>0</v>
      </c>
      <c r="BF849" s="232">
        <f>IF(N849="snížená",J849,0)</f>
        <v>0</v>
      </c>
      <c r="BG849" s="232">
        <f>IF(N849="zákl. přenesená",J849,0)</f>
        <v>0</v>
      </c>
      <c r="BH849" s="232">
        <f>IF(N849="sníž. přenesená",J849,0)</f>
        <v>0</v>
      </c>
      <c r="BI849" s="232">
        <f>IF(N849="nulová",J849,0)</f>
        <v>0</v>
      </c>
      <c r="BJ849" s="17" t="s">
        <v>129</v>
      </c>
      <c r="BK849" s="232">
        <f>ROUND(I849*H849,2)</f>
        <v>0</v>
      </c>
      <c r="BL849" s="17" t="s">
        <v>582</v>
      </c>
      <c r="BM849" s="231" t="s">
        <v>1260</v>
      </c>
    </row>
    <row r="850" s="2" customFormat="1">
      <c r="A850" s="38"/>
      <c r="B850" s="39"/>
      <c r="C850" s="40"/>
      <c r="D850" s="233" t="s">
        <v>143</v>
      </c>
      <c r="E850" s="40"/>
      <c r="F850" s="234" t="s">
        <v>1261</v>
      </c>
      <c r="G850" s="40"/>
      <c r="H850" s="40"/>
      <c r="I850" s="235"/>
      <c r="J850" s="40"/>
      <c r="K850" s="40"/>
      <c r="L850" s="44"/>
      <c r="M850" s="236"/>
      <c r="N850" s="237"/>
      <c r="O850" s="91"/>
      <c r="P850" s="91"/>
      <c r="Q850" s="91"/>
      <c r="R850" s="91"/>
      <c r="S850" s="91"/>
      <c r="T850" s="92"/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T850" s="17" t="s">
        <v>143</v>
      </c>
      <c r="AU850" s="17" t="s">
        <v>129</v>
      </c>
    </row>
    <row r="851" s="2" customFormat="1" ht="21.75" customHeight="1">
      <c r="A851" s="38"/>
      <c r="B851" s="39"/>
      <c r="C851" s="219" t="s">
        <v>1262</v>
      </c>
      <c r="D851" s="219" t="s">
        <v>124</v>
      </c>
      <c r="E851" s="220" t="s">
        <v>1263</v>
      </c>
      <c r="F851" s="221" t="s">
        <v>1264</v>
      </c>
      <c r="G851" s="222" t="s">
        <v>127</v>
      </c>
      <c r="H851" s="223">
        <v>1</v>
      </c>
      <c r="I851" s="224"/>
      <c r="J851" s="225">
        <f>ROUND(I851*H851,2)</f>
        <v>0</v>
      </c>
      <c r="K851" s="226"/>
      <c r="L851" s="44"/>
      <c r="M851" s="227" t="s">
        <v>1</v>
      </c>
      <c r="N851" s="228" t="s">
        <v>40</v>
      </c>
      <c r="O851" s="91"/>
      <c r="P851" s="229">
        <f>O851*H851</f>
        <v>0</v>
      </c>
      <c r="Q851" s="229">
        <v>0</v>
      </c>
      <c r="R851" s="229">
        <f>Q851*H851</f>
        <v>0</v>
      </c>
      <c r="S851" s="229">
        <v>0</v>
      </c>
      <c r="T851" s="230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31" t="s">
        <v>582</v>
      </c>
      <c r="AT851" s="231" t="s">
        <v>124</v>
      </c>
      <c r="AU851" s="231" t="s">
        <v>129</v>
      </c>
      <c r="AY851" s="17" t="s">
        <v>118</v>
      </c>
      <c r="BE851" s="232">
        <f>IF(N851="základní",J851,0)</f>
        <v>0</v>
      </c>
      <c r="BF851" s="232">
        <f>IF(N851="snížená",J851,0)</f>
        <v>0</v>
      </c>
      <c r="BG851" s="232">
        <f>IF(N851="zákl. přenesená",J851,0)</f>
        <v>0</v>
      </c>
      <c r="BH851" s="232">
        <f>IF(N851="sníž. přenesená",J851,0)</f>
        <v>0</v>
      </c>
      <c r="BI851" s="232">
        <f>IF(N851="nulová",J851,0)</f>
        <v>0</v>
      </c>
      <c r="BJ851" s="17" t="s">
        <v>129</v>
      </c>
      <c r="BK851" s="232">
        <f>ROUND(I851*H851,2)</f>
        <v>0</v>
      </c>
      <c r="BL851" s="17" t="s">
        <v>582</v>
      </c>
      <c r="BM851" s="231" t="s">
        <v>1265</v>
      </c>
    </row>
    <row r="852" s="2" customFormat="1">
      <c r="A852" s="38"/>
      <c r="B852" s="39"/>
      <c r="C852" s="40"/>
      <c r="D852" s="233" t="s">
        <v>143</v>
      </c>
      <c r="E852" s="40"/>
      <c r="F852" s="234" t="s">
        <v>1266</v>
      </c>
      <c r="G852" s="40"/>
      <c r="H852" s="40"/>
      <c r="I852" s="235"/>
      <c r="J852" s="40"/>
      <c r="K852" s="40"/>
      <c r="L852" s="44"/>
      <c r="M852" s="236"/>
      <c r="N852" s="237"/>
      <c r="O852" s="91"/>
      <c r="P852" s="91"/>
      <c r="Q852" s="91"/>
      <c r="R852" s="91"/>
      <c r="S852" s="91"/>
      <c r="T852" s="92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143</v>
      </c>
      <c r="AU852" s="17" t="s">
        <v>129</v>
      </c>
    </row>
    <row r="853" s="2" customFormat="1" ht="24.15" customHeight="1">
      <c r="A853" s="38"/>
      <c r="B853" s="39"/>
      <c r="C853" s="219" t="s">
        <v>1267</v>
      </c>
      <c r="D853" s="219" t="s">
        <v>124</v>
      </c>
      <c r="E853" s="220" t="s">
        <v>1268</v>
      </c>
      <c r="F853" s="221" t="s">
        <v>1269</v>
      </c>
      <c r="G853" s="222" t="s">
        <v>133</v>
      </c>
      <c r="H853" s="223">
        <v>2</v>
      </c>
      <c r="I853" s="224"/>
      <c r="J853" s="225">
        <f>ROUND(I853*H853,2)</f>
        <v>0</v>
      </c>
      <c r="K853" s="226"/>
      <c r="L853" s="44"/>
      <c r="M853" s="227" t="s">
        <v>1</v>
      </c>
      <c r="N853" s="228" t="s">
        <v>40</v>
      </c>
      <c r="O853" s="91"/>
      <c r="P853" s="229">
        <f>O853*H853</f>
        <v>0</v>
      </c>
      <c r="Q853" s="229">
        <v>0</v>
      </c>
      <c r="R853" s="229">
        <f>Q853*H853</f>
        <v>0</v>
      </c>
      <c r="S853" s="229">
        <v>0</v>
      </c>
      <c r="T853" s="230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31" t="s">
        <v>582</v>
      </c>
      <c r="AT853" s="231" t="s">
        <v>124</v>
      </c>
      <c r="AU853" s="231" t="s">
        <v>129</v>
      </c>
      <c r="AY853" s="17" t="s">
        <v>118</v>
      </c>
      <c r="BE853" s="232">
        <f>IF(N853="základní",J853,0)</f>
        <v>0</v>
      </c>
      <c r="BF853" s="232">
        <f>IF(N853="snížená",J853,0)</f>
        <v>0</v>
      </c>
      <c r="BG853" s="232">
        <f>IF(N853="zákl. přenesená",J853,0)</f>
        <v>0</v>
      </c>
      <c r="BH853" s="232">
        <f>IF(N853="sníž. přenesená",J853,0)</f>
        <v>0</v>
      </c>
      <c r="BI853" s="232">
        <f>IF(N853="nulová",J853,0)</f>
        <v>0</v>
      </c>
      <c r="BJ853" s="17" t="s">
        <v>129</v>
      </c>
      <c r="BK853" s="232">
        <f>ROUND(I853*H853,2)</f>
        <v>0</v>
      </c>
      <c r="BL853" s="17" t="s">
        <v>582</v>
      </c>
      <c r="BM853" s="231" t="s">
        <v>1270</v>
      </c>
    </row>
    <row r="854" s="12" customFormat="1" ht="22.8" customHeight="1">
      <c r="A854" s="12"/>
      <c r="B854" s="203"/>
      <c r="C854" s="204"/>
      <c r="D854" s="205" t="s">
        <v>73</v>
      </c>
      <c r="E854" s="217" t="s">
        <v>1271</v>
      </c>
      <c r="F854" s="217" t="s">
        <v>1272</v>
      </c>
      <c r="G854" s="204"/>
      <c r="H854" s="204"/>
      <c r="I854" s="207"/>
      <c r="J854" s="218">
        <f>BK854</f>
        <v>0</v>
      </c>
      <c r="K854" s="204"/>
      <c r="L854" s="209"/>
      <c r="M854" s="210"/>
      <c r="N854" s="211"/>
      <c r="O854" s="211"/>
      <c r="P854" s="212">
        <f>SUM(P855:P856)</f>
        <v>0</v>
      </c>
      <c r="Q854" s="211"/>
      <c r="R854" s="212">
        <f>SUM(R855:R856)</f>
        <v>0.0088000000000000005</v>
      </c>
      <c r="S854" s="211"/>
      <c r="T854" s="213">
        <f>SUM(T855:T856)</f>
        <v>0.92103999999999997</v>
      </c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R854" s="214" t="s">
        <v>137</v>
      </c>
      <c r="AT854" s="215" t="s">
        <v>73</v>
      </c>
      <c r="AU854" s="215" t="s">
        <v>82</v>
      </c>
      <c r="AY854" s="214" t="s">
        <v>118</v>
      </c>
      <c r="BK854" s="216">
        <f>SUM(BK855:BK856)</f>
        <v>0</v>
      </c>
    </row>
    <row r="855" s="2" customFormat="1" ht="24.15" customHeight="1">
      <c r="A855" s="38"/>
      <c r="B855" s="39"/>
      <c r="C855" s="219" t="s">
        <v>1273</v>
      </c>
      <c r="D855" s="219" t="s">
        <v>124</v>
      </c>
      <c r="E855" s="220" t="s">
        <v>1274</v>
      </c>
      <c r="F855" s="221" t="s">
        <v>1275</v>
      </c>
      <c r="G855" s="222" t="s">
        <v>306</v>
      </c>
      <c r="H855" s="223">
        <v>72</v>
      </c>
      <c r="I855" s="224"/>
      <c r="J855" s="225">
        <f>ROUND(I855*H855,2)</f>
        <v>0</v>
      </c>
      <c r="K855" s="226"/>
      <c r="L855" s="44"/>
      <c r="M855" s="227" t="s">
        <v>1</v>
      </c>
      <c r="N855" s="228" t="s">
        <v>40</v>
      </c>
      <c r="O855" s="91"/>
      <c r="P855" s="229">
        <f>O855*H855</f>
        <v>0</v>
      </c>
      <c r="Q855" s="229">
        <v>0</v>
      </c>
      <c r="R855" s="229">
        <f>Q855*H855</f>
        <v>0</v>
      </c>
      <c r="S855" s="229">
        <v>0.00056999999999999998</v>
      </c>
      <c r="T855" s="230">
        <f>S855*H855</f>
        <v>0.04104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31" t="s">
        <v>582</v>
      </c>
      <c r="AT855" s="231" t="s">
        <v>124</v>
      </c>
      <c r="AU855" s="231" t="s">
        <v>129</v>
      </c>
      <c r="AY855" s="17" t="s">
        <v>118</v>
      </c>
      <c r="BE855" s="232">
        <f>IF(N855="základní",J855,0)</f>
        <v>0</v>
      </c>
      <c r="BF855" s="232">
        <f>IF(N855="snížená",J855,0)</f>
        <v>0</v>
      </c>
      <c r="BG855" s="232">
        <f>IF(N855="zákl. přenesená",J855,0)</f>
        <v>0</v>
      </c>
      <c r="BH855" s="232">
        <f>IF(N855="sníž. přenesená",J855,0)</f>
        <v>0</v>
      </c>
      <c r="BI855" s="232">
        <f>IF(N855="nulová",J855,0)</f>
        <v>0</v>
      </c>
      <c r="BJ855" s="17" t="s">
        <v>129</v>
      </c>
      <c r="BK855" s="232">
        <f>ROUND(I855*H855,2)</f>
        <v>0</v>
      </c>
      <c r="BL855" s="17" t="s">
        <v>582</v>
      </c>
      <c r="BM855" s="231" t="s">
        <v>1276</v>
      </c>
    </row>
    <row r="856" s="2" customFormat="1" ht="24.15" customHeight="1">
      <c r="A856" s="38"/>
      <c r="B856" s="39"/>
      <c r="C856" s="219" t="s">
        <v>1277</v>
      </c>
      <c r="D856" s="219" t="s">
        <v>124</v>
      </c>
      <c r="E856" s="220" t="s">
        <v>1278</v>
      </c>
      <c r="F856" s="221" t="s">
        <v>1279</v>
      </c>
      <c r="G856" s="222" t="s">
        <v>245</v>
      </c>
      <c r="H856" s="223">
        <v>440</v>
      </c>
      <c r="I856" s="224"/>
      <c r="J856" s="225">
        <f>ROUND(I856*H856,2)</f>
        <v>0</v>
      </c>
      <c r="K856" s="226"/>
      <c r="L856" s="44"/>
      <c r="M856" s="227" t="s">
        <v>1</v>
      </c>
      <c r="N856" s="228" t="s">
        <v>40</v>
      </c>
      <c r="O856" s="91"/>
      <c r="P856" s="229">
        <f>O856*H856</f>
        <v>0</v>
      </c>
      <c r="Q856" s="229">
        <v>2.0000000000000002E-05</v>
      </c>
      <c r="R856" s="229">
        <f>Q856*H856</f>
        <v>0.0088000000000000005</v>
      </c>
      <c r="S856" s="229">
        <v>0.002</v>
      </c>
      <c r="T856" s="230">
        <f>S856*H856</f>
        <v>0.88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31" t="s">
        <v>582</v>
      </c>
      <c r="AT856" s="231" t="s">
        <v>124</v>
      </c>
      <c r="AU856" s="231" t="s">
        <v>129</v>
      </c>
      <c r="AY856" s="17" t="s">
        <v>118</v>
      </c>
      <c r="BE856" s="232">
        <f>IF(N856="základní",J856,0)</f>
        <v>0</v>
      </c>
      <c r="BF856" s="232">
        <f>IF(N856="snížená",J856,0)</f>
        <v>0</v>
      </c>
      <c r="BG856" s="232">
        <f>IF(N856="zákl. přenesená",J856,0)</f>
        <v>0</v>
      </c>
      <c r="BH856" s="232">
        <f>IF(N856="sníž. přenesená",J856,0)</f>
        <v>0</v>
      </c>
      <c r="BI856" s="232">
        <f>IF(N856="nulová",J856,0)</f>
        <v>0</v>
      </c>
      <c r="BJ856" s="17" t="s">
        <v>129</v>
      </c>
      <c r="BK856" s="232">
        <f>ROUND(I856*H856,2)</f>
        <v>0</v>
      </c>
      <c r="BL856" s="17" t="s">
        <v>582</v>
      </c>
      <c r="BM856" s="231" t="s">
        <v>1280</v>
      </c>
    </row>
    <row r="857" s="12" customFormat="1" ht="25.92" customHeight="1">
      <c r="A857" s="12"/>
      <c r="B857" s="203"/>
      <c r="C857" s="204"/>
      <c r="D857" s="205" t="s">
        <v>73</v>
      </c>
      <c r="E857" s="206" t="s">
        <v>1281</v>
      </c>
      <c r="F857" s="206" t="s">
        <v>1282</v>
      </c>
      <c r="G857" s="204"/>
      <c r="H857" s="204"/>
      <c r="I857" s="207"/>
      <c r="J857" s="208">
        <f>BK857</f>
        <v>0</v>
      </c>
      <c r="K857" s="204"/>
      <c r="L857" s="209"/>
      <c r="M857" s="210"/>
      <c r="N857" s="211"/>
      <c r="O857" s="211"/>
      <c r="P857" s="212">
        <f>SUM(P858:P860)</f>
        <v>0</v>
      </c>
      <c r="Q857" s="211"/>
      <c r="R857" s="212">
        <f>SUM(R858:R860)</f>
        <v>0</v>
      </c>
      <c r="S857" s="211"/>
      <c r="T857" s="213">
        <f>SUM(T858:T860)</f>
        <v>0</v>
      </c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R857" s="214" t="s">
        <v>141</v>
      </c>
      <c r="AT857" s="215" t="s">
        <v>73</v>
      </c>
      <c r="AU857" s="215" t="s">
        <v>74</v>
      </c>
      <c r="AY857" s="214" t="s">
        <v>118</v>
      </c>
      <c r="BK857" s="216">
        <f>SUM(BK858:BK860)</f>
        <v>0</v>
      </c>
    </row>
    <row r="858" s="2" customFormat="1" ht="16.5" customHeight="1">
      <c r="A858" s="38"/>
      <c r="B858" s="39"/>
      <c r="C858" s="219" t="s">
        <v>1283</v>
      </c>
      <c r="D858" s="219" t="s">
        <v>124</v>
      </c>
      <c r="E858" s="220" t="s">
        <v>1284</v>
      </c>
      <c r="F858" s="221" t="s">
        <v>1285</v>
      </c>
      <c r="G858" s="222" t="s">
        <v>786</v>
      </c>
      <c r="H858" s="223">
        <v>50</v>
      </c>
      <c r="I858" s="224"/>
      <c r="J858" s="225">
        <f>ROUND(I858*H858,2)</f>
        <v>0</v>
      </c>
      <c r="K858" s="226"/>
      <c r="L858" s="44"/>
      <c r="M858" s="227" t="s">
        <v>1</v>
      </c>
      <c r="N858" s="228" t="s">
        <v>40</v>
      </c>
      <c r="O858" s="91"/>
      <c r="P858" s="229">
        <f>O858*H858</f>
        <v>0</v>
      </c>
      <c r="Q858" s="229">
        <v>0</v>
      </c>
      <c r="R858" s="229">
        <f>Q858*H858</f>
        <v>0</v>
      </c>
      <c r="S858" s="229">
        <v>0</v>
      </c>
      <c r="T858" s="230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31" t="s">
        <v>171</v>
      </c>
      <c r="AT858" s="231" t="s">
        <v>124</v>
      </c>
      <c r="AU858" s="231" t="s">
        <v>82</v>
      </c>
      <c r="AY858" s="17" t="s">
        <v>118</v>
      </c>
      <c r="BE858" s="232">
        <f>IF(N858="základní",J858,0)</f>
        <v>0</v>
      </c>
      <c r="BF858" s="232">
        <f>IF(N858="snížená",J858,0)</f>
        <v>0</v>
      </c>
      <c r="BG858" s="232">
        <f>IF(N858="zákl. přenesená",J858,0)</f>
        <v>0</v>
      </c>
      <c r="BH858" s="232">
        <f>IF(N858="sníž. přenesená",J858,0)</f>
        <v>0</v>
      </c>
      <c r="BI858" s="232">
        <f>IF(N858="nulová",J858,0)</f>
        <v>0</v>
      </c>
      <c r="BJ858" s="17" t="s">
        <v>129</v>
      </c>
      <c r="BK858" s="232">
        <f>ROUND(I858*H858,2)</f>
        <v>0</v>
      </c>
      <c r="BL858" s="17" t="s">
        <v>171</v>
      </c>
      <c r="BM858" s="231" t="s">
        <v>1286</v>
      </c>
    </row>
    <row r="859" s="2" customFormat="1" ht="16.5" customHeight="1">
      <c r="A859" s="38"/>
      <c r="B859" s="39"/>
      <c r="C859" s="219" t="s">
        <v>1287</v>
      </c>
      <c r="D859" s="219" t="s">
        <v>124</v>
      </c>
      <c r="E859" s="220" t="s">
        <v>1288</v>
      </c>
      <c r="F859" s="221" t="s">
        <v>1289</v>
      </c>
      <c r="G859" s="222" t="s">
        <v>786</v>
      </c>
      <c r="H859" s="223">
        <v>50</v>
      </c>
      <c r="I859" s="224"/>
      <c r="J859" s="225">
        <f>ROUND(I859*H859,2)</f>
        <v>0</v>
      </c>
      <c r="K859" s="226"/>
      <c r="L859" s="44"/>
      <c r="M859" s="227" t="s">
        <v>1</v>
      </c>
      <c r="N859" s="228" t="s">
        <v>40</v>
      </c>
      <c r="O859" s="91"/>
      <c r="P859" s="229">
        <f>O859*H859</f>
        <v>0</v>
      </c>
      <c r="Q859" s="229">
        <v>0</v>
      </c>
      <c r="R859" s="229">
        <f>Q859*H859</f>
        <v>0</v>
      </c>
      <c r="S859" s="229">
        <v>0</v>
      </c>
      <c r="T859" s="230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31" t="s">
        <v>171</v>
      </c>
      <c r="AT859" s="231" t="s">
        <v>124</v>
      </c>
      <c r="AU859" s="231" t="s">
        <v>82</v>
      </c>
      <c r="AY859" s="17" t="s">
        <v>118</v>
      </c>
      <c r="BE859" s="232">
        <f>IF(N859="základní",J859,0)</f>
        <v>0</v>
      </c>
      <c r="BF859" s="232">
        <f>IF(N859="snížená",J859,0)</f>
        <v>0</v>
      </c>
      <c r="BG859" s="232">
        <f>IF(N859="zákl. přenesená",J859,0)</f>
        <v>0</v>
      </c>
      <c r="BH859" s="232">
        <f>IF(N859="sníž. přenesená",J859,0)</f>
        <v>0</v>
      </c>
      <c r="BI859" s="232">
        <f>IF(N859="nulová",J859,0)</f>
        <v>0</v>
      </c>
      <c r="BJ859" s="17" t="s">
        <v>129</v>
      </c>
      <c r="BK859" s="232">
        <f>ROUND(I859*H859,2)</f>
        <v>0</v>
      </c>
      <c r="BL859" s="17" t="s">
        <v>171</v>
      </c>
      <c r="BM859" s="231" t="s">
        <v>1290</v>
      </c>
    </row>
    <row r="860" s="2" customFormat="1" ht="16.5" customHeight="1">
      <c r="A860" s="38"/>
      <c r="B860" s="39"/>
      <c r="C860" s="219" t="s">
        <v>1291</v>
      </c>
      <c r="D860" s="219" t="s">
        <v>124</v>
      </c>
      <c r="E860" s="220" t="s">
        <v>1292</v>
      </c>
      <c r="F860" s="221" t="s">
        <v>1293</v>
      </c>
      <c r="G860" s="222" t="s">
        <v>786</v>
      </c>
      <c r="H860" s="223">
        <v>16</v>
      </c>
      <c r="I860" s="224"/>
      <c r="J860" s="225">
        <f>ROUND(I860*H860,2)</f>
        <v>0</v>
      </c>
      <c r="K860" s="226"/>
      <c r="L860" s="44"/>
      <c r="M860" s="227" t="s">
        <v>1</v>
      </c>
      <c r="N860" s="228" t="s">
        <v>40</v>
      </c>
      <c r="O860" s="91"/>
      <c r="P860" s="229">
        <f>O860*H860</f>
        <v>0</v>
      </c>
      <c r="Q860" s="229">
        <v>0</v>
      </c>
      <c r="R860" s="229">
        <f>Q860*H860</f>
        <v>0</v>
      </c>
      <c r="S860" s="229">
        <v>0</v>
      </c>
      <c r="T860" s="230">
        <f>S860*H860</f>
        <v>0</v>
      </c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R860" s="231" t="s">
        <v>171</v>
      </c>
      <c r="AT860" s="231" t="s">
        <v>124</v>
      </c>
      <c r="AU860" s="231" t="s">
        <v>82</v>
      </c>
      <c r="AY860" s="17" t="s">
        <v>118</v>
      </c>
      <c r="BE860" s="232">
        <f>IF(N860="základní",J860,0)</f>
        <v>0</v>
      </c>
      <c r="BF860" s="232">
        <f>IF(N860="snížená",J860,0)</f>
        <v>0</v>
      </c>
      <c r="BG860" s="232">
        <f>IF(N860="zákl. přenesená",J860,0)</f>
        <v>0</v>
      </c>
      <c r="BH860" s="232">
        <f>IF(N860="sníž. přenesená",J860,0)</f>
        <v>0</v>
      </c>
      <c r="BI860" s="232">
        <f>IF(N860="nulová",J860,0)</f>
        <v>0</v>
      </c>
      <c r="BJ860" s="17" t="s">
        <v>129</v>
      </c>
      <c r="BK860" s="232">
        <f>ROUND(I860*H860,2)</f>
        <v>0</v>
      </c>
      <c r="BL860" s="17" t="s">
        <v>171</v>
      </c>
      <c r="BM860" s="231" t="s">
        <v>1294</v>
      </c>
    </row>
    <row r="861" s="12" customFormat="1" ht="25.92" customHeight="1">
      <c r="A861" s="12"/>
      <c r="B861" s="203"/>
      <c r="C861" s="204"/>
      <c r="D861" s="205" t="s">
        <v>73</v>
      </c>
      <c r="E861" s="206" t="s">
        <v>1295</v>
      </c>
      <c r="F861" s="206" t="s">
        <v>1296</v>
      </c>
      <c r="G861" s="204"/>
      <c r="H861" s="204"/>
      <c r="I861" s="207"/>
      <c r="J861" s="208">
        <f>BK861</f>
        <v>0</v>
      </c>
      <c r="K861" s="204"/>
      <c r="L861" s="209"/>
      <c r="M861" s="210"/>
      <c r="N861" s="211"/>
      <c r="O861" s="211"/>
      <c r="P861" s="212">
        <f>P862</f>
        <v>0</v>
      </c>
      <c r="Q861" s="211"/>
      <c r="R861" s="212">
        <f>R862</f>
        <v>0</v>
      </c>
      <c r="S861" s="211"/>
      <c r="T861" s="213">
        <f>T862</f>
        <v>0</v>
      </c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R861" s="214" t="s">
        <v>141</v>
      </c>
      <c r="AT861" s="215" t="s">
        <v>73</v>
      </c>
      <c r="AU861" s="215" t="s">
        <v>74</v>
      </c>
      <c r="AY861" s="214" t="s">
        <v>118</v>
      </c>
      <c r="BK861" s="216">
        <f>BK862</f>
        <v>0</v>
      </c>
    </row>
    <row r="862" s="2" customFormat="1" ht="37.8" customHeight="1">
      <c r="A862" s="38"/>
      <c r="B862" s="39"/>
      <c r="C862" s="219" t="s">
        <v>1297</v>
      </c>
      <c r="D862" s="219" t="s">
        <v>124</v>
      </c>
      <c r="E862" s="220" t="s">
        <v>1298</v>
      </c>
      <c r="F862" s="221" t="s">
        <v>1299</v>
      </c>
      <c r="G862" s="222" t="s">
        <v>1255</v>
      </c>
      <c r="H862" s="223">
        <v>1</v>
      </c>
      <c r="I862" s="224"/>
      <c r="J862" s="225">
        <f>ROUND(I862*H862,2)</f>
        <v>0</v>
      </c>
      <c r="K862" s="226"/>
      <c r="L862" s="44"/>
      <c r="M862" s="238" t="s">
        <v>1</v>
      </c>
      <c r="N862" s="239" t="s">
        <v>40</v>
      </c>
      <c r="O862" s="240"/>
      <c r="P862" s="241">
        <f>O862*H862</f>
        <v>0</v>
      </c>
      <c r="Q862" s="241">
        <v>0</v>
      </c>
      <c r="R862" s="241">
        <f>Q862*H862</f>
        <v>0</v>
      </c>
      <c r="S862" s="241">
        <v>0</v>
      </c>
      <c r="T862" s="242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31" t="s">
        <v>171</v>
      </c>
      <c r="AT862" s="231" t="s">
        <v>124</v>
      </c>
      <c r="AU862" s="231" t="s">
        <v>82</v>
      </c>
      <c r="AY862" s="17" t="s">
        <v>118</v>
      </c>
      <c r="BE862" s="232">
        <f>IF(N862="základní",J862,0)</f>
        <v>0</v>
      </c>
      <c r="BF862" s="232">
        <f>IF(N862="snížená",J862,0)</f>
        <v>0</v>
      </c>
      <c r="BG862" s="232">
        <f>IF(N862="zákl. přenesená",J862,0)</f>
        <v>0</v>
      </c>
      <c r="BH862" s="232">
        <f>IF(N862="sníž. přenesená",J862,0)</f>
        <v>0</v>
      </c>
      <c r="BI862" s="232">
        <f>IF(N862="nulová",J862,0)</f>
        <v>0</v>
      </c>
      <c r="BJ862" s="17" t="s">
        <v>129</v>
      </c>
      <c r="BK862" s="232">
        <f>ROUND(I862*H862,2)</f>
        <v>0</v>
      </c>
      <c r="BL862" s="17" t="s">
        <v>171</v>
      </c>
      <c r="BM862" s="231" t="s">
        <v>1300</v>
      </c>
    </row>
    <row r="863" s="2" customFormat="1" ht="6.96" customHeight="1">
      <c r="A863" s="38"/>
      <c r="B863" s="66"/>
      <c r="C863" s="67"/>
      <c r="D863" s="67"/>
      <c r="E863" s="67"/>
      <c r="F863" s="67"/>
      <c r="G863" s="67"/>
      <c r="H863" s="67"/>
      <c r="I863" s="67"/>
      <c r="J863" s="67"/>
      <c r="K863" s="67"/>
      <c r="L863" s="44"/>
      <c r="M863" s="38"/>
      <c r="O863" s="38"/>
      <c r="P863" s="38"/>
      <c r="Q863" s="38"/>
      <c r="R863" s="38"/>
      <c r="S863" s="38"/>
      <c r="T863" s="38"/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</row>
  </sheetData>
  <sheetProtection sheet="1" autoFilter="0" formatColumns="0" formatRows="0" objects="1" scenarios="1" spinCount="100000" saltValue="LZ44eVHyQAjkfyY0DputGlIm15gdws611TC+W1BuB+44hB9uYaX9W1B5xGfq4VfFdfpJUBFJ30qizNBgaCQt+g==" hashValue="v0kAnDhj+OaytCOpFnQvRC9assNXnuzbc1IcsVcnDuor947oI2dWBB2+e63DC2rGnR8yYyLKMRRwb6vvincn1w==" algorithmName="SHA-512" password="FD20"/>
  <autoFilter ref="C146:K862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Provoz</dc:creator>
  <cp:lastModifiedBy>Provoz</cp:lastModifiedBy>
  <dcterms:created xsi:type="dcterms:W3CDTF">2026-01-28T09:53:37Z</dcterms:created>
  <dcterms:modified xsi:type="dcterms:W3CDTF">2026-01-28T09:53:41Z</dcterms:modified>
</cp:coreProperties>
</file>